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4670" windowHeight="7095" activeTab="2"/>
  </bookViews>
  <sheets>
    <sheet name="人员与车辆" sheetId="1" r:id="rId1"/>
    <sheet name="第一日住宿" sheetId="2" r:id="rId2"/>
    <sheet name="收费单" sheetId="3" r:id="rId3"/>
    <sheet name="交通计算" sheetId="4" r:id="rId4"/>
  </sheets>
  <definedNames/>
  <calcPr fullCalcOnLoad="1"/>
</workbook>
</file>

<file path=xl/comments3.xml><?xml version="1.0" encoding="utf-8"?>
<comments xmlns="http://schemas.openxmlformats.org/spreadsheetml/2006/main">
  <authors>
    <author>ddc</author>
    <author>jerry</author>
  </authors>
  <commentList>
    <comment ref="C33" authorId="0">
      <text>
        <r>
          <rPr>
            <b/>
            <sz val="9"/>
            <rFont val="宋体"/>
            <family val="0"/>
          </rPr>
          <t>豁然贯通</t>
        </r>
      </text>
    </comment>
    <comment ref="H50" authorId="1">
      <text>
        <r>
          <rPr>
            <sz val="9"/>
            <rFont val="Tahoma"/>
            <family val="2"/>
          </rPr>
          <t xml:space="preserve">住帐篷
</t>
        </r>
      </text>
    </comment>
  </commentList>
</comments>
</file>

<file path=xl/comments4.xml><?xml version="1.0" encoding="utf-8"?>
<comments xmlns="http://schemas.openxmlformats.org/spreadsheetml/2006/main">
  <authors>
    <author>jerry</author>
  </authors>
  <commentList>
    <comment ref="R14" authorId="0">
      <text>
        <r>
          <rPr>
            <b/>
            <sz val="9"/>
            <rFont val="Tahoma"/>
            <family val="2"/>
          </rPr>
          <t>应支付给车主费用</t>
        </r>
        <r>
          <rPr>
            <sz val="9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9"/>
            <rFont val="Tahoma"/>
            <family val="2"/>
          </rPr>
          <t>车主应承担成本</t>
        </r>
        <r>
          <rPr>
            <sz val="9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9"/>
            <rFont val="Tahoma"/>
            <family val="2"/>
          </rPr>
          <t>车主及其承担费用家属总人数</t>
        </r>
        <r>
          <rPr>
            <sz val="9"/>
            <rFont val="Tahoma"/>
            <family val="2"/>
          </rPr>
          <t xml:space="preserve">
</t>
        </r>
      </text>
    </comment>
    <comment ref="O14" authorId="0">
      <text>
        <r>
          <rPr>
            <sz val="9"/>
            <rFont val="Tahoma"/>
            <family val="2"/>
          </rPr>
          <t xml:space="preserve">油费+过路费
</t>
        </r>
      </text>
    </comment>
  </commentList>
</comments>
</file>

<file path=xl/sharedStrings.xml><?xml version="1.0" encoding="utf-8"?>
<sst xmlns="http://schemas.openxmlformats.org/spreadsheetml/2006/main" count="344" uniqueCount="156">
  <si>
    <t>序号</t>
  </si>
  <si>
    <t>车辆</t>
  </si>
  <si>
    <t>侠客</t>
  </si>
  <si>
    <t>不停</t>
  </si>
  <si>
    <t>海云</t>
  </si>
  <si>
    <t>好人</t>
  </si>
  <si>
    <t>天涯</t>
  </si>
  <si>
    <t>火箭</t>
  </si>
  <si>
    <t>大蔷</t>
  </si>
  <si>
    <t>嘉鹏妈</t>
  </si>
  <si>
    <t>嘉鹏</t>
  </si>
  <si>
    <t>侠客夫人</t>
  </si>
  <si>
    <t>侠客宝贝</t>
  </si>
  <si>
    <t>小王子</t>
  </si>
  <si>
    <t>vivi</t>
  </si>
  <si>
    <t xml:space="preserve"> 村长</t>
  </si>
  <si>
    <t>一动不动</t>
  </si>
  <si>
    <t>一一</t>
  </si>
  <si>
    <t>vivi妈妈</t>
  </si>
  <si>
    <t>饮马长城</t>
  </si>
  <si>
    <t>翅膀</t>
  </si>
  <si>
    <t>钊钊妈</t>
  </si>
  <si>
    <t>钊钊</t>
  </si>
  <si>
    <t>人员2</t>
  </si>
  <si>
    <t>人员3</t>
  </si>
  <si>
    <t>人员4</t>
  </si>
  <si>
    <t>人员5</t>
  </si>
  <si>
    <t>鬼火</t>
  </si>
  <si>
    <t>蒋燕</t>
  </si>
  <si>
    <t>看客</t>
  </si>
  <si>
    <t>青衫</t>
  </si>
  <si>
    <t>初永德</t>
  </si>
  <si>
    <t>网名</t>
  </si>
  <si>
    <t>姓名</t>
  </si>
  <si>
    <t>id</t>
  </si>
  <si>
    <t>电话</t>
  </si>
  <si>
    <t>爱晨</t>
  </si>
  <si>
    <t>支晋</t>
  </si>
  <si>
    <t>安特</t>
  </si>
  <si>
    <t>小范</t>
  </si>
  <si>
    <t>小碗</t>
  </si>
  <si>
    <t>张国梁</t>
  </si>
  <si>
    <t>吾睡</t>
  </si>
  <si>
    <t>Ansel</t>
  </si>
  <si>
    <t>伊岚</t>
  </si>
  <si>
    <t>江湖</t>
  </si>
  <si>
    <t>好人无用</t>
  </si>
  <si>
    <t>王占涛</t>
  </si>
  <si>
    <t>侠客孩子</t>
  </si>
  <si>
    <t>刘辉</t>
  </si>
  <si>
    <t>尹杰</t>
  </si>
  <si>
    <t>尹伊岚</t>
  </si>
  <si>
    <t>钊钊爸</t>
  </si>
  <si>
    <t>村长</t>
  </si>
  <si>
    <t>嘉鹏家属</t>
  </si>
  <si>
    <t>阿岑</t>
  </si>
  <si>
    <t>周一</t>
  </si>
  <si>
    <t>阿岑朋友</t>
  </si>
  <si>
    <t>性别</t>
  </si>
  <si>
    <t>男</t>
  </si>
  <si>
    <t>女</t>
  </si>
  <si>
    <t>女</t>
  </si>
  <si>
    <t>男</t>
  </si>
  <si>
    <t>范家津</t>
  </si>
  <si>
    <t>张雁霞</t>
  </si>
  <si>
    <t>江月</t>
  </si>
  <si>
    <t>王蕾</t>
  </si>
  <si>
    <t>江月娃1</t>
  </si>
  <si>
    <t>江月娃2</t>
  </si>
  <si>
    <t>蓝底为未成年小朋友</t>
  </si>
  <si>
    <t>白云</t>
  </si>
  <si>
    <t>牧云</t>
  </si>
  <si>
    <t>亚力</t>
  </si>
  <si>
    <t>占涛</t>
  </si>
  <si>
    <t>晓旋</t>
  </si>
  <si>
    <t>一依</t>
  </si>
  <si>
    <t>竹君</t>
  </si>
  <si>
    <t>梦想的翅膀</t>
  </si>
  <si>
    <t>Ansel妈</t>
  </si>
  <si>
    <t>Ansel爸</t>
  </si>
  <si>
    <t>吴郁</t>
  </si>
  <si>
    <t>刘子玉</t>
  </si>
  <si>
    <t>ansel妈</t>
  </si>
  <si>
    <t>ansel爸</t>
  </si>
  <si>
    <t>初赛</t>
  </si>
  <si>
    <t>天涯之女</t>
  </si>
  <si>
    <t>阿岑爸</t>
  </si>
  <si>
    <t>阿岑妈</t>
  </si>
  <si>
    <t>阿岑朋友妻</t>
  </si>
  <si>
    <t>悠悠</t>
  </si>
  <si>
    <t>阿岑朋友爸</t>
  </si>
  <si>
    <t>阿岑朋友妈</t>
  </si>
  <si>
    <t>饮马嫂</t>
  </si>
  <si>
    <t>大</t>
  </si>
  <si>
    <t>小</t>
  </si>
  <si>
    <t>第一晚</t>
  </si>
  <si>
    <t>吃晚饭</t>
  </si>
  <si>
    <t>住宿</t>
  </si>
  <si>
    <t>第二早</t>
  </si>
  <si>
    <t>吃早饭</t>
  </si>
  <si>
    <t>第二午</t>
  </si>
  <si>
    <t>吃中饭</t>
  </si>
  <si>
    <t>人数</t>
  </si>
  <si>
    <t>行为</t>
  </si>
  <si>
    <t>单价</t>
  </si>
  <si>
    <t>总价</t>
  </si>
  <si>
    <t>羊</t>
  </si>
  <si>
    <t>第一日晚餐</t>
  </si>
  <si>
    <t>第一日住宿</t>
  </si>
  <si>
    <t>第二日早餐</t>
  </si>
  <si>
    <t>第二日中餐</t>
  </si>
  <si>
    <t>第一日全羊</t>
  </si>
  <si>
    <t>第二日中午结算</t>
  </si>
  <si>
    <t>实收</t>
  </si>
  <si>
    <t>油费</t>
  </si>
  <si>
    <t>来过路费</t>
  </si>
  <si>
    <t>去过路费</t>
  </si>
  <si>
    <t>路程</t>
  </si>
  <si>
    <t>55-17=38</t>
  </si>
  <si>
    <t>总人数</t>
  </si>
  <si>
    <t>儿童</t>
  </si>
  <si>
    <t>总车数</t>
  </si>
  <si>
    <t>R5278</t>
  </si>
  <si>
    <t>单车花费</t>
  </si>
  <si>
    <t>h2325</t>
  </si>
  <si>
    <t>G0N67</t>
  </si>
  <si>
    <t>Q1031</t>
  </si>
  <si>
    <t>大人</t>
  </si>
  <si>
    <t>总计</t>
  </si>
  <si>
    <t>人均担任费用</t>
  </si>
  <si>
    <t>车号</t>
  </si>
  <si>
    <t>车主</t>
  </si>
  <si>
    <t>不动</t>
  </si>
  <si>
    <t>钊爸</t>
  </si>
  <si>
    <t>应收款</t>
  </si>
  <si>
    <t>预支款</t>
  </si>
  <si>
    <t>应付款</t>
  </si>
  <si>
    <t>自承担</t>
  </si>
  <si>
    <t>计算值</t>
  </si>
  <si>
    <t>交通实收</t>
  </si>
  <si>
    <t>餐费实收</t>
  </si>
  <si>
    <t>儿童半折优惠</t>
  </si>
  <si>
    <t>小程</t>
  </si>
  <si>
    <t>阿岑父</t>
  </si>
  <si>
    <t>阿岑母</t>
  </si>
  <si>
    <t>阿岑朋友夫人</t>
  </si>
  <si>
    <t>阿岑朋友父</t>
  </si>
  <si>
    <t>阿岑朋友母</t>
  </si>
  <si>
    <t>车型</t>
  </si>
  <si>
    <t>豁然贯通</t>
  </si>
  <si>
    <t>病</t>
  </si>
  <si>
    <t>未赶回京</t>
  </si>
  <si>
    <t>老张</t>
  </si>
  <si>
    <t>数量</t>
  </si>
  <si>
    <t>单车支付</t>
  </si>
  <si>
    <t>系数</t>
  </si>
</sst>
</file>

<file path=xl/styles.xml><?xml version="1.0" encoding="utf-8"?>
<styleSheet xmlns="http://schemas.openxmlformats.org/spreadsheetml/2006/main">
  <numFmts count="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64" formatCode="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宋体"/>
      <family val="0"/>
    </font>
    <font>
      <b/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0" fontId="0" fillId="6" borderId="0" xfId="0" applyFill="1" applyAlignment="1">
      <alignment/>
    </xf>
    <xf numFmtId="0" fontId="0" fillId="2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29" borderId="0" xfId="0" applyFill="1" applyAlignment="1">
      <alignment/>
    </xf>
    <xf numFmtId="0" fontId="0" fillId="2" borderId="10" xfId="15" applyBorder="1" applyAlignment="1">
      <alignment horizontal="center"/>
    </xf>
    <xf numFmtId="0" fontId="0" fillId="2" borderId="10" xfId="15" applyBorder="1" applyAlignment="1">
      <alignment/>
    </xf>
    <xf numFmtId="0" fontId="0" fillId="2" borderId="10" xfId="15" applyBorder="1" applyAlignment="1">
      <alignment horizontal="center" vertical="center"/>
    </xf>
    <xf numFmtId="0" fontId="0" fillId="4" borderId="10" xfId="17" applyBorder="1" applyAlignment="1">
      <alignment/>
    </xf>
    <xf numFmtId="0" fontId="0" fillId="4" borderId="10" xfId="17" applyBorder="1" applyAlignment="1">
      <alignment horizontal="center" vertical="center"/>
    </xf>
    <xf numFmtId="0" fontId="0" fillId="4" borderId="10" xfId="17" applyBorder="1" applyAlignment="1">
      <alignment horizontal="center"/>
    </xf>
    <xf numFmtId="0" fontId="0" fillId="5" borderId="10" xfId="18" applyBorder="1" applyAlignment="1">
      <alignment/>
    </xf>
    <xf numFmtId="0" fontId="0" fillId="5" borderId="10" xfId="18" applyBorder="1" applyAlignment="1">
      <alignment horizontal="center" vertical="center"/>
    </xf>
    <xf numFmtId="0" fontId="0" fillId="5" borderId="10" xfId="18" applyBorder="1" applyAlignment="1">
      <alignment horizontal="center"/>
    </xf>
    <xf numFmtId="0" fontId="0" fillId="6" borderId="10" xfId="19" applyBorder="1" applyAlignment="1">
      <alignment/>
    </xf>
    <xf numFmtId="0" fontId="0" fillId="6" borderId="10" xfId="19" applyBorder="1" applyAlignment="1">
      <alignment horizontal="center" vertical="center"/>
    </xf>
    <xf numFmtId="0" fontId="0" fillId="6" borderId="10" xfId="19" applyBorder="1" applyAlignment="1">
      <alignment horizontal="center"/>
    </xf>
    <xf numFmtId="0" fontId="0" fillId="7" borderId="10" xfId="20" applyBorder="1" applyAlignment="1">
      <alignment/>
    </xf>
    <xf numFmtId="0" fontId="0" fillId="7" borderId="10" xfId="20" applyBorder="1" applyAlignment="1">
      <alignment horizontal="center" vertical="center"/>
    </xf>
    <xf numFmtId="0" fontId="0" fillId="2" borderId="10" xfId="15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ill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H17" sqref="H17"/>
    </sheetView>
  </sheetViews>
  <sheetFormatPr defaultColWidth="9.140625" defaultRowHeight="15"/>
  <cols>
    <col min="2" max="3" width="12.57421875" style="0" customWidth="1"/>
    <col min="4" max="4" width="13.28125" style="0" customWidth="1"/>
    <col min="5" max="5" width="12.8515625" style="0" customWidth="1"/>
    <col min="6" max="6" width="11.57421875" style="0" customWidth="1"/>
    <col min="11" max="11" width="22.421875" style="0" customWidth="1"/>
  </cols>
  <sheetData>
    <row r="1" spans="1:8" ht="15">
      <c r="A1" t="s">
        <v>0</v>
      </c>
      <c r="B1" t="s">
        <v>1</v>
      </c>
      <c r="C1" t="s">
        <v>23</v>
      </c>
      <c r="D1" t="s">
        <v>24</v>
      </c>
      <c r="E1" t="s">
        <v>25</v>
      </c>
      <c r="F1" t="s">
        <v>26</v>
      </c>
      <c r="G1" t="s">
        <v>148</v>
      </c>
      <c r="H1" t="s">
        <v>130</v>
      </c>
    </row>
    <row r="2" spans="1:9" ht="15">
      <c r="A2" s="3">
        <v>1</v>
      </c>
      <c r="B2" t="s">
        <v>2</v>
      </c>
      <c r="C2" t="s">
        <v>11</v>
      </c>
      <c r="D2" s="5" t="s">
        <v>12</v>
      </c>
      <c r="E2" t="s">
        <v>77</v>
      </c>
      <c r="F2" t="s">
        <v>14</v>
      </c>
      <c r="I2" s="1"/>
    </row>
    <row r="3" spans="1:9" ht="15">
      <c r="A3" s="3">
        <v>2</v>
      </c>
      <c r="B3" t="s">
        <v>3</v>
      </c>
      <c r="C3" t="s">
        <v>7</v>
      </c>
      <c r="D3" s="5" t="s">
        <v>8</v>
      </c>
      <c r="E3" t="s">
        <v>13</v>
      </c>
      <c r="F3" t="s">
        <v>45</v>
      </c>
      <c r="I3" s="1"/>
    </row>
    <row r="4" spans="1:9" ht="15">
      <c r="A4" s="3">
        <v>3</v>
      </c>
      <c r="B4" t="s">
        <v>70</v>
      </c>
      <c r="C4" t="s">
        <v>65</v>
      </c>
      <c r="D4" s="5" t="s">
        <v>67</v>
      </c>
      <c r="E4" s="5" t="s">
        <v>68</v>
      </c>
      <c r="I4" s="1"/>
    </row>
    <row r="5" spans="1:9" ht="15">
      <c r="A5" s="3">
        <v>4</v>
      </c>
      <c r="B5" t="s">
        <v>5</v>
      </c>
      <c r="C5" t="s">
        <v>38</v>
      </c>
      <c r="D5" t="s">
        <v>71</v>
      </c>
      <c r="E5" t="s">
        <v>18</v>
      </c>
      <c r="G5" t="s">
        <v>93</v>
      </c>
      <c r="I5" s="1"/>
    </row>
    <row r="6" spans="1:11" ht="15">
      <c r="A6" s="3">
        <v>5</v>
      </c>
      <c r="B6" t="s">
        <v>19</v>
      </c>
      <c r="C6" t="s">
        <v>72</v>
      </c>
      <c r="D6" t="s">
        <v>41</v>
      </c>
      <c r="F6" s="3"/>
      <c r="G6" t="s">
        <v>93</v>
      </c>
      <c r="I6" s="1"/>
      <c r="K6" s="4"/>
    </row>
    <row r="7" spans="1:9" ht="15">
      <c r="A7" s="3">
        <v>6</v>
      </c>
      <c r="B7" t="s">
        <v>73</v>
      </c>
      <c r="C7" s="5" t="s">
        <v>75</v>
      </c>
      <c r="D7" t="s">
        <v>76</v>
      </c>
      <c r="E7" t="s">
        <v>74</v>
      </c>
      <c r="I7" s="1"/>
    </row>
    <row r="8" spans="1:9" ht="15">
      <c r="A8" s="3">
        <v>7</v>
      </c>
      <c r="B8" t="s">
        <v>29</v>
      </c>
      <c r="C8" t="s">
        <v>30</v>
      </c>
      <c r="D8" s="3" t="s">
        <v>27</v>
      </c>
      <c r="E8" s="3" t="s">
        <v>28</v>
      </c>
      <c r="I8" s="1"/>
    </row>
    <row r="9" spans="1:9" ht="15">
      <c r="A9" s="3">
        <v>8</v>
      </c>
      <c r="B9" t="s">
        <v>66</v>
      </c>
      <c r="C9" t="s">
        <v>16</v>
      </c>
      <c r="D9" s="5" t="s">
        <v>17</v>
      </c>
      <c r="E9" t="s">
        <v>6</v>
      </c>
      <c r="F9" s="6" t="s">
        <v>84</v>
      </c>
      <c r="I9" s="1"/>
    </row>
    <row r="10" spans="1:9" ht="15">
      <c r="A10" s="3">
        <v>9</v>
      </c>
      <c r="B10" t="s">
        <v>21</v>
      </c>
      <c r="C10" s="5" t="s">
        <v>22</v>
      </c>
      <c r="D10" t="s">
        <v>52</v>
      </c>
      <c r="E10" t="s">
        <v>142</v>
      </c>
      <c r="I10" s="1"/>
    </row>
    <row r="11" spans="1:4" ht="15">
      <c r="A11" s="3">
        <v>10</v>
      </c>
      <c r="B11" t="s">
        <v>39</v>
      </c>
      <c r="C11" t="s">
        <v>36</v>
      </c>
      <c r="D11" s="5" t="s">
        <v>40</v>
      </c>
    </row>
    <row r="12" spans="1:9" ht="15">
      <c r="A12" s="3">
        <v>11</v>
      </c>
      <c r="B12" t="s">
        <v>42</v>
      </c>
      <c r="C12" t="s">
        <v>43</v>
      </c>
      <c r="D12" s="5" t="s">
        <v>44</v>
      </c>
      <c r="E12" t="s">
        <v>82</v>
      </c>
      <c r="F12" t="s">
        <v>83</v>
      </c>
      <c r="G12" t="s">
        <v>93</v>
      </c>
      <c r="I12" s="1"/>
    </row>
    <row r="13" spans="1:9" ht="15">
      <c r="A13" s="3">
        <v>12</v>
      </c>
      <c r="B13" t="s">
        <v>55</v>
      </c>
      <c r="C13" s="5" t="s">
        <v>89</v>
      </c>
      <c r="D13" s="3" t="s">
        <v>56</v>
      </c>
      <c r="E13" s="3" t="s">
        <v>143</v>
      </c>
      <c r="F13" s="3" t="s">
        <v>144</v>
      </c>
      <c r="G13" t="s">
        <v>93</v>
      </c>
      <c r="I13" s="1"/>
    </row>
    <row r="14" spans="1:9" ht="15">
      <c r="A14" s="3">
        <v>13</v>
      </c>
      <c r="B14" t="s">
        <v>57</v>
      </c>
      <c r="C14" t="s">
        <v>145</v>
      </c>
      <c r="D14" t="s">
        <v>146</v>
      </c>
      <c r="E14" t="s">
        <v>147</v>
      </c>
      <c r="G14" t="s">
        <v>93</v>
      </c>
      <c r="I14" s="1"/>
    </row>
    <row r="15" spans="1:2" ht="15">
      <c r="A15" s="3"/>
      <c r="B15" t="s">
        <v>15</v>
      </c>
    </row>
    <row r="17" ht="15">
      <c r="D17" t="s">
        <v>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9">
      <selection activeCell="F3" sqref="F3"/>
    </sheetView>
  </sheetViews>
  <sheetFormatPr defaultColWidth="9.140625" defaultRowHeight="15"/>
  <cols>
    <col min="2" max="2" width="9.140625" style="1" customWidth="1"/>
    <col min="3" max="3" width="12.8515625" style="0" customWidth="1"/>
    <col min="4" max="4" width="7.57421875" style="0" customWidth="1"/>
    <col min="7" max="7" width="11.421875" style="0" customWidth="1"/>
    <col min="10" max="10" width="15.421875" style="0" customWidth="1"/>
    <col min="16" max="16" width="12.7109375" style="0" customWidth="1"/>
  </cols>
  <sheetData>
    <row r="1" spans="2:4" s="1" customFormat="1" ht="15">
      <c r="B1" s="7" t="s">
        <v>34</v>
      </c>
      <c r="C1" s="7" t="s">
        <v>32</v>
      </c>
      <c r="D1" s="7" t="s">
        <v>58</v>
      </c>
    </row>
    <row r="2" spans="1:4" ht="15">
      <c r="A2">
        <v>1</v>
      </c>
      <c r="B2" s="12">
        <v>1</v>
      </c>
      <c r="C2" s="27" t="s">
        <v>46</v>
      </c>
      <c r="D2" s="26" t="s">
        <v>59</v>
      </c>
    </row>
    <row r="3" spans="1:4" ht="15">
      <c r="A3">
        <v>2</v>
      </c>
      <c r="B3" s="7">
        <v>2</v>
      </c>
      <c r="C3" s="40" t="s">
        <v>38</v>
      </c>
      <c r="D3" s="26" t="s">
        <v>59</v>
      </c>
    </row>
    <row r="4" spans="1:4" ht="15">
      <c r="A4">
        <v>3</v>
      </c>
      <c r="B4" s="7">
        <v>3</v>
      </c>
      <c r="C4" s="27" t="s">
        <v>71</v>
      </c>
      <c r="D4" s="26" t="s">
        <v>60</v>
      </c>
    </row>
    <row r="5" spans="1:4" ht="15">
      <c r="A5">
        <v>4</v>
      </c>
      <c r="B5" s="12">
        <v>4</v>
      </c>
      <c r="C5" s="27" t="s">
        <v>19</v>
      </c>
      <c r="D5" s="26" t="s">
        <v>59</v>
      </c>
    </row>
    <row r="6" spans="1:4" ht="15">
      <c r="A6">
        <v>5</v>
      </c>
      <c r="B6" s="7">
        <v>5</v>
      </c>
      <c r="C6" s="27" t="s">
        <v>92</v>
      </c>
      <c r="D6" s="28" t="s">
        <v>60</v>
      </c>
    </row>
    <row r="7" spans="1:4" ht="15">
      <c r="A7">
        <v>6</v>
      </c>
      <c r="B7" s="7">
        <v>6</v>
      </c>
      <c r="C7" s="27" t="s">
        <v>73</v>
      </c>
      <c r="D7" s="26" t="s">
        <v>59</v>
      </c>
    </row>
    <row r="8" spans="1:4" ht="15">
      <c r="A8">
        <v>7</v>
      </c>
      <c r="B8" s="12">
        <v>7</v>
      </c>
      <c r="C8" s="27" t="s">
        <v>74</v>
      </c>
      <c r="D8" s="28" t="s">
        <v>60</v>
      </c>
    </row>
    <row r="9" spans="1:4" ht="15">
      <c r="A9">
        <v>8</v>
      </c>
      <c r="B9" s="9">
        <v>8</v>
      </c>
      <c r="C9" s="27" t="s">
        <v>75</v>
      </c>
      <c r="D9" s="28" t="s">
        <v>60</v>
      </c>
    </row>
    <row r="10" spans="1:4" ht="15">
      <c r="A10">
        <v>9</v>
      </c>
      <c r="B10" s="7">
        <v>9</v>
      </c>
      <c r="C10" s="29" t="s">
        <v>76</v>
      </c>
      <c r="D10" s="30" t="s">
        <v>60</v>
      </c>
    </row>
    <row r="11" spans="1:4" ht="15">
      <c r="A11">
        <v>10</v>
      </c>
      <c r="B11" s="12">
        <v>1</v>
      </c>
      <c r="C11" s="29" t="s">
        <v>16</v>
      </c>
      <c r="D11" s="30" t="s">
        <v>60</v>
      </c>
    </row>
    <row r="12" spans="1:4" ht="15">
      <c r="A12">
        <v>11</v>
      </c>
      <c r="B12" s="9">
        <v>2</v>
      </c>
      <c r="C12" s="29" t="s">
        <v>17</v>
      </c>
      <c r="D12" s="30" t="s">
        <v>60</v>
      </c>
    </row>
    <row r="13" spans="1:4" ht="15">
      <c r="A13">
        <v>12</v>
      </c>
      <c r="B13" s="12">
        <v>3</v>
      </c>
      <c r="C13" s="29" t="s">
        <v>66</v>
      </c>
      <c r="D13" s="30" t="s">
        <v>60</v>
      </c>
    </row>
    <row r="14" spans="1:4" ht="15">
      <c r="A14">
        <v>13</v>
      </c>
      <c r="B14" s="12">
        <v>4</v>
      </c>
      <c r="C14" s="29" t="s">
        <v>142</v>
      </c>
      <c r="D14" s="30" t="s">
        <v>60</v>
      </c>
    </row>
    <row r="15" spans="1:4" ht="15">
      <c r="A15">
        <v>14</v>
      </c>
      <c r="B15" s="12">
        <v>5</v>
      </c>
      <c r="C15" s="29" t="s">
        <v>27</v>
      </c>
      <c r="D15" s="31" t="s">
        <v>59</v>
      </c>
    </row>
    <row r="16" spans="1:4" ht="15">
      <c r="A16">
        <v>15</v>
      </c>
      <c r="B16" s="12">
        <v>6</v>
      </c>
      <c r="C16" s="29" t="s">
        <v>28</v>
      </c>
      <c r="D16" s="30" t="s">
        <v>60</v>
      </c>
    </row>
    <row r="17" spans="1:4" ht="15">
      <c r="A17">
        <v>16</v>
      </c>
      <c r="B17" s="12">
        <v>7</v>
      </c>
      <c r="C17" s="29" t="s">
        <v>6</v>
      </c>
      <c r="D17" s="31" t="s">
        <v>59</v>
      </c>
    </row>
    <row r="18" spans="1:4" ht="15">
      <c r="A18">
        <v>17</v>
      </c>
      <c r="B18" s="9">
        <v>8</v>
      </c>
      <c r="C18" s="29" t="s">
        <v>85</v>
      </c>
      <c r="D18" s="30" t="s">
        <v>60</v>
      </c>
    </row>
    <row r="19" spans="1:4" ht="15">
      <c r="A19">
        <v>18</v>
      </c>
      <c r="B19" s="9">
        <v>1</v>
      </c>
      <c r="C19" s="32" t="s">
        <v>22</v>
      </c>
      <c r="D19" s="33" t="s">
        <v>59</v>
      </c>
    </row>
    <row r="20" spans="1:4" ht="15">
      <c r="A20">
        <v>19</v>
      </c>
      <c r="B20" s="12">
        <v>2</v>
      </c>
      <c r="C20" s="32" t="s">
        <v>21</v>
      </c>
      <c r="D20" s="33" t="s">
        <v>60</v>
      </c>
    </row>
    <row r="21" spans="1:4" ht="15">
      <c r="A21">
        <v>20</v>
      </c>
      <c r="B21" s="7">
        <v>3</v>
      </c>
      <c r="C21" s="32" t="s">
        <v>52</v>
      </c>
      <c r="D21" s="33" t="s">
        <v>59</v>
      </c>
    </row>
    <row r="22" spans="1:4" ht="15">
      <c r="A22">
        <v>21</v>
      </c>
      <c r="B22" s="12">
        <v>4</v>
      </c>
      <c r="C22" s="32" t="s">
        <v>2</v>
      </c>
      <c r="D22" s="33" t="s">
        <v>59</v>
      </c>
    </row>
    <row r="23" spans="1:4" ht="15">
      <c r="A23">
        <v>22</v>
      </c>
      <c r="B23" s="12">
        <v>5</v>
      </c>
      <c r="C23" s="32" t="s">
        <v>11</v>
      </c>
      <c r="D23" s="33" t="s">
        <v>60</v>
      </c>
    </row>
    <row r="24" spans="1:4" ht="15">
      <c r="A24">
        <v>23</v>
      </c>
      <c r="B24" s="9">
        <v>6</v>
      </c>
      <c r="C24" s="32" t="s">
        <v>48</v>
      </c>
      <c r="D24" s="33" t="s">
        <v>60</v>
      </c>
    </row>
    <row r="25" spans="1:4" ht="15">
      <c r="A25">
        <v>24</v>
      </c>
      <c r="B25" s="12">
        <v>7</v>
      </c>
      <c r="C25" s="32" t="s">
        <v>13</v>
      </c>
      <c r="D25" s="33" t="s">
        <v>60</v>
      </c>
    </row>
    <row r="26" spans="1:4" ht="15">
      <c r="A26">
        <v>25</v>
      </c>
      <c r="B26" s="12">
        <v>8</v>
      </c>
      <c r="C26" s="32" t="s">
        <v>20</v>
      </c>
      <c r="D26" s="34" t="s">
        <v>59</v>
      </c>
    </row>
    <row r="27" spans="1:4" ht="15">
      <c r="A27">
        <v>26</v>
      </c>
      <c r="B27" s="7">
        <v>1</v>
      </c>
      <c r="C27" s="35" t="s">
        <v>7</v>
      </c>
      <c r="D27" s="36" t="s">
        <v>59</v>
      </c>
    </row>
    <row r="28" spans="1:4" ht="15">
      <c r="A28">
        <v>27</v>
      </c>
      <c r="B28" s="7">
        <v>2</v>
      </c>
      <c r="C28" s="35" t="s">
        <v>3</v>
      </c>
      <c r="D28" s="36" t="s">
        <v>60</v>
      </c>
    </row>
    <row r="29" spans="1:4" ht="15">
      <c r="A29">
        <v>28</v>
      </c>
      <c r="B29" s="9">
        <v>3</v>
      </c>
      <c r="C29" s="35" t="s">
        <v>8</v>
      </c>
      <c r="D29" s="36" t="s">
        <v>60</v>
      </c>
    </row>
    <row r="30" spans="1:4" ht="15">
      <c r="A30">
        <v>29</v>
      </c>
      <c r="B30" s="7">
        <v>4</v>
      </c>
      <c r="C30" s="35" t="s">
        <v>4</v>
      </c>
      <c r="D30" s="36" t="s">
        <v>60</v>
      </c>
    </row>
    <row r="31" spans="1:4" ht="15">
      <c r="A31">
        <v>30</v>
      </c>
      <c r="B31" s="7">
        <v>5</v>
      </c>
      <c r="C31" s="35" t="s">
        <v>53</v>
      </c>
      <c r="D31" s="36" t="s">
        <v>59</v>
      </c>
    </row>
    <row r="32" spans="1:4" ht="15">
      <c r="A32">
        <v>31</v>
      </c>
      <c r="B32" s="7">
        <v>6</v>
      </c>
      <c r="C32" s="35" t="s">
        <v>65</v>
      </c>
      <c r="D32" s="36" t="s">
        <v>60</v>
      </c>
    </row>
    <row r="33" spans="1:4" ht="15">
      <c r="A33">
        <v>32</v>
      </c>
      <c r="B33" s="9">
        <v>7</v>
      </c>
      <c r="C33" s="35" t="s">
        <v>68</v>
      </c>
      <c r="D33" s="36" t="s">
        <v>60</v>
      </c>
    </row>
    <row r="34" spans="1:4" ht="15">
      <c r="A34">
        <v>33</v>
      </c>
      <c r="B34" s="7">
        <v>8</v>
      </c>
      <c r="C34" s="35" t="s">
        <v>45</v>
      </c>
      <c r="D34" s="37" t="s">
        <v>59</v>
      </c>
    </row>
    <row r="35" spans="1:4" ht="15">
      <c r="A35">
        <v>34</v>
      </c>
      <c r="B35" s="12">
        <v>1</v>
      </c>
      <c r="C35" s="38" t="s">
        <v>78</v>
      </c>
      <c r="D35" s="39" t="s">
        <v>60</v>
      </c>
    </row>
    <row r="36" spans="1:4" ht="15">
      <c r="A36">
        <v>35</v>
      </c>
      <c r="B36" s="7">
        <v>2</v>
      </c>
      <c r="C36" s="38" t="s">
        <v>79</v>
      </c>
      <c r="D36" s="39" t="s">
        <v>59</v>
      </c>
    </row>
    <row r="37" spans="1:4" ht="15">
      <c r="A37">
        <v>36</v>
      </c>
      <c r="B37" s="7">
        <v>3</v>
      </c>
      <c r="C37" s="38" t="s">
        <v>86</v>
      </c>
      <c r="D37" s="39" t="s">
        <v>59</v>
      </c>
    </row>
    <row r="38" spans="1:4" ht="15">
      <c r="A38">
        <v>37</v>
      </c>
      <c r="B38" s="12">
        <v>4</v>
      </c>
      <c r="C38" s="38" t="s">
        <v>87</v>
      </c>
      <c r="D38" s="39" t="s">
        <v>60</v>
      </c>
    </row>
    <row r="39" spans="1:4" ht="15">
      <c r="A39">
        <v>38</v>
      </c>
      <c r="B39" s="7">
        <v>5</v>
      </c>
      <c r="C39" s="38" t="s">
        <v>90</v>
      </c>
      <c r="D39" s="39" t="s">
        <v>59</v>
      </c>
    </row>
    <row r="40" spans="1:4" ht="15">
      <c r="A40">
        <v>39</v>
      </c>
      <c r="B40" s="7">
        <v>6</v>
      </c>
      <c r="C40" s="38" t="s">
        <v>91</v>
      </c>
      <c r="D40" s="39" t="s">
        <v>60</v>
      </c>
    </row>
    <row r="41" spans="1:4" ht="15">
      <c r="A41">
        <v>40</v>
      </c>
      <c r="B41" s="12">
        <v>7</v>
      </c>
      <c r="C41" s="38" t="s">
        <v>14</v>
      </c>
      <c r="D41" s="39" t="s">
        <v>60</v>
      </c>
    </row>
    <row r="42" spans="1:4" ht="15">
      <c r="A42">
        <v>41</v>
      </c>
      <c r="B42" s="7">
        <v>8</v>
      </c>
      <c r="C42" s="38" t="s">
        <v>18</v>
      </c>
      <c r="D42" s="39" t="s">
        <v>60</v>
      </c>
    </row>
    <row r="43" spans="1:4" ht="15">
      <c r="A43">
        <v>42</v>
      </c>
      <c r="B43" s="7">
        <v>1</v>
      </c>
      <c r="C43" s="32" t="s">
        <v>56</v>
      </c>
      <c r="D43" s="33" t="s">
        <v>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4"/>
  <sheetViews>
    <sheetView tabSelected="1" zoomScalePageLayoutView="0" workbookViewId="0" topLeftCell="A50">
      <pane xSplit="3" topLeftCell="D1" activePane="topRight" state="frozen"/>
      <selection pane="topLeft" activeCell="A1" sqref="A1"/>
      <selection pane="topRight" activeCell="I64" sqref="I64"/>
    </sheetView>
  </sheetViews>
  <sheetFormatPr defaultColWidth="9.140625" defaultRowHeight="15"/>
  <cols>
    <col min="2" max="2" width="12.00390625" style="0" customWidth="1"/>
    <col min="3" max="3" width="9.57421875" style="0" customWidth="1"/>
    <col min="4" max="4" width="5.421875" style="0" customWidth="1"/>
    <col min="5" max="5" width="10.28125" style="0" customWidth="1"/>
    <col min="6" max="7" width="13.57421875" style="0" customWidth="1"/>
    <col min="8" max="8" width="12.57421875" style="0" customWidth="1"/>
    <col min="9" max="9" width="12.140625" style="0" customWidth="1"/>
    <col min="10" max="10" width="12.00390625" style="0" customWidth="1"/>
    <col min="11" max="11" width="16.28125" style="0" customWidth="1"/>
    <col min="12" max="12" width="2.00390625" style="0" customWidth="1"/>
    <col min="14" max="14" width="10.421875" style="0" customWidth="1"/>
    <col min="15" max="15" width="12.140625" style="0" customWidth="1"/>
  </cols>
  <sheetData>
    <row r="1" spans="6:15" ht="15">
      <c r="F1" s="13" t="s">
        <v>107</v>
      </c>
      <c r="G1" s="14" t="s">
        <v>111</v>
      </c>
      <c r="H1" t="s">
        <v>108</v>
      </c>
      <c r="I1" t="s">
        <v>109</v>
      </c>
      <c r="J1" t="s">
        <v>110</v>
      </c>
      <c r="K1" t="s">
        <v>112</v>
      </c>
      <c r="M1" t="s">
        <v>113</v>
      </c>
      <c r="N1" t="s">
        <v>140</v>
      </c>
      <c r="O1" t="s">
        <v>139</v>
      </c>
    </row>
    <row r="2" spans="1:10" ht="15">
      <c r="A2" s="7" t="s">
        <v>34</v>
      </c>
      <c r="B2" s="7" t="s">
        <v>32</v>
      </c>
      <c r="C2" s="7" t="s">
        <v>33</v>
      </c>
      <c r="D2" s="7" t="s">
        <v>58</v>
      </c>
      <c r="E2" s="7" t="s">
        <v>35</v>
      </c>
      <c r="F2">
        <v>20</v>
      </c>
      <c r="G2">
        <f>650/39</f>
        <v>16.666666666666668</v>
      </c>
      <c r="H2">
        <v>15</v>
      </c>
      <c r="I2">
        <v>5</v>
      </c>
      <c r="J2">
        <v>20</v>
      </c>
    </row>
    <row r="3" spans="1:15" ht="15">
      <c r="A3" s="7">
        <v>1</v>
      </c>
      <c r="B3" s="8" t="s">
        <v>6</v>
      </c>
      <c r="C3" s="7"/>
      <c r="D3" s="7"/>
      <c r="E3" s="7"/>
      <c r="F3">
        <v>1</v>
      </c>
      <c r="G3">
        <v>1</v>
      </c>
      <c r="H3">
        <v>1</v>
      </c>
      <c r="I3">
        <v>1</v>
      </c>
      <c r="J3">
        <v>1</v>
      </c>
      <c r="K3">
        <f>F3*20+G3*16.67+H3*15+I3*5+J3*20</f>
        <v>76.67</v>
      </c>
      <c r="M3">
        <v>77</v>
      </c>
      <c r="N3" s="25">
        <f>M3+M4</f>
        <v>123</v>
      </c>
      <c r="O3" s="25">
        <v>294</v>
      </c>
    </row>
    <row r="4" spans="1:13" ht="15">
      <c r="A4" s="9">
        <v>2</v>
      </c>
      <c r="B4" s="15" t="s">
        <v>85</v>
      </c>
      <c r="C4" s="9"/>
      <c r="D4" s="16"/>
      <c r="E4" s="9"/>
      <c r="F4" s="2">
        <v>0.5</v>
      </c>
      <c r="G4" s="2">
        <v>0.5</v>
      </c>
      <c r="H4" s="2">
        <v>1</v>
      </c>
      <c r="I4" s="2">
        <v>0.5</v>
      </c>
      <c r="J4" s="2">
        <v>0.5</v>
      </c>
      <c r="K4" s="2">
        <f aca="true" t="shared" si="0" ref="K4:K62">F4*20+G4*16.67+H4*15+I4*5+J4*20</f>
        <v>45.835</v>
      </c>
      <c r="L4" s="2"/>
      <c r="M4" s="2">
        <v>46</v>
      </c>
    </row>
    <row r="5" spans="1:15" ht="15">
      <c r="A5" s="7">
        <v>3</v>
      </c>
      <c r="B5" s="8" t="s">
        <v>30</v>
      </c>
      <c r="C5" s="11"/>
      <c r="D5" s="7"/>
      <c r="E5" s="7"/>
      <c r="F5">
        <v>0</v>
      </c>
      <c r="G5">
        <v>0</v>
      </c>
      <c r="H5">
        <v>0</v>
      </c>
      <c r="I5">
        <v>0</v>
      </c>
      <c r="J5">
        <v>1</v>
      </c>
      <c r="K5">
        <f t="shared" si="0"/>
        <v>20</v>
      </c>
      <c r="M5">
        <v>20</v>
      </c>
      <c r="N5" s="25">
        <f>M5+M6</f>
        <v>40</v>
      </c>
      <c r="O5" s="25">
        <v>392</v>
      </c>
    </row>
    <row r="6" spans="1:13" ht="15">
      <c r="A6" s="7">
        <v>4</v>
      </c>
      <c r="B6" s="8" t="s">
        <v>29</v>
      </c>
      <c r="C6" s="7"/>
      <c r="D6" s="7"/>
      <c r="E6" s="7"/>
      <c r="F6">
        <v>0</v>
      </c>
      <c r="G6">
        <v>0</v>
      </c>
      <c r="H6">
        <v>0</v>
      </c>
      <c r="I6">
        <v>0</v>
      </c>
      <c r="J6">
        <v>1</v>
      </c>
      <c r="K6">
        <f t="shared" si="0"/>
        <v>20</v>
      </c>
      <c r="M6">
        <v>20</v>
      </c>
    </row>
    <row r="7" spans="1:15" ht="15">
      <c r="A7" s="7">
        <v>5</v>
      </c>
      <c r="B7" s="41" t="s">
        <v>152</v>
      </c>
      <c r="C7" s="7"/>
      <c r="D7" s="7"/>
      <c r="E7" s="7"/>
      <c r="F7">
        <v>0</v>
      </c>
      <c r="G7">
        <v>0</v>
      </c>
      <c r="H7">
        <v>0</v>
      </c>
      <c r="I7">
        <v>0</v>
      </c>
      <c r="J7">
        <v>1</v>
      </c>
      <c r="K7">
        <f t="shared" si="0"/>
        <v>20</v>
      </c>
      <c r="M7">
        <v>20</v>
      </c>
      <c r="N7" s="25">
        <v>20</v>
      </c>
      <c r="O7" s="25">
        <v>196</v>
      </c>
    </row>
    <row r="8" spans="1:14" ht="15">
      <c r="A8" s="12">
        <v>6</v>
      </c>
      <c r="B8" s="8" t="s">
        <v>46</v>
      </c>
      <c r="C8" s="7"/>
      <c r="D8" s="7"/>
      <c r="E8" s="7"/>
      <c r="F8">
        <v>1</v>
      </c>
      <c r="G8">
        <v>1</v>
      </c>
      <c r="H8">
        <v>1</v>
      </c>
      <c r="I8">
        <v>1</v>
      </c>
      <c r="J8">
        <v>1</v>
      </c>
      <c r="K8">
        <f t="shared" si="0"/>
        <v>76.67</v>
      </c>
      <c r="M8">
        <v>77</v>
      </c>
      <c r="N8" s="25">
        <v>77</v>
      </c>
    </row>
    <row r="9" spans="1:15" ht="15">
      <c r="A9" s="7">
        <v>7</v>
      </c>
      <c r="B9" s="41" t="s">
        <v>38</v>
      </c>
      <c r="C9" s="7"/>
      <c r="D9" s="7"/>
      <c r="E9" s="7"/>
      <c r="F9">
        <v>1</v>
      </c>
      <c r="G9">
        <v>1</v>
      </c>
      <c r="H9">
        <v>1</v>
      </c>
      <c r="I9">
        <v>1</v>
      </c>
      <c r="J9">
        <v>1</v>
      </c>
      <c r="K9">
        <f t="shared" si="0"/>
        <v>76.67</v>
      </c>
      <c r="M9">
        <v>77</v>
      </c>
      <c r="N9" s="25">
        <v>77</v>
      </c>
      <c r="O9" s="25">
        <v>196</v>
      </c>
    </row>
    <row r="10" spans="1:15" ht="15">
      <c r="A10" s="7">
        <v>8</v>
      </c>
      <c r="B10" s="8" t="s">
        <v>71</v>
      </c>
      <c r="C10" s="7"/>
      <c r="D10" s="7"/>
      <c r="E10" s="7"/>
      <c r="F10">
        <v>1</v>
      </c>
      <c r="G10">
        <v>1</v>
      </c>
      <c r="H10">
        <v>1</v>
      </c>
      <c r="I10">
        <v>1</v>
      </c>
      <c r="J10">
        <v>1</v>
      </c>
      <c r="K10">
        <f t="shared" si="0"/>
        <v>76.67</v>
      </c>
      <c r="M10">
        <v>77</v>
      </c>
      <c r="N10" s="25">
        <v>77</v>
      </c>
      <c r="O10" s="25">
        <v>196</v>
      </c>
    </row>
    <row r="11" spans="1:14" ht="15">
      <c r="A11" s="7">
        <v>9</v>
      </c>
      <c r="B11" s="8" t="s">
        <v>19</v>
      </c>
      <c r="C11" s="7"/>
      <c r="D11" s="7"/>
      <c r="E11" s="7"/>
      <c r="F11">
        <v>1</v>
      </c>
      <c r="G11">
        <v>1</v>
      </c>
      <c r="H11">
        <v>1</v>
      </c>
      <c r="I11">
        <v>1</v>
      </c>
      <c r="J11">
        <v>1</v>
      </c>
      <c r="K11">
        <f t="shared" si="0"/>
        <v>76.67</v>
      </c>
      <c r="M11">
        <v>77</v>
      </c>
      <c r="N11" s="25">
        <f>M11+M12</f>
        <v>154</v>
      </c>
    </row>
    <row r="12" spans="1:13" ht="15">
      <c r="A12" s="12">
        <v>10</v>
      </c>
      <c r="B12" s="8" t="s">
        <v>92</v>
      </c>
      <c r="C12" s="7"/>
      <c r="D12" s="10"/>
      <c r="E12" s="7"/>
      <c r="F12">
        <v>1</v>
      </c>
      <c r="G12">
        <v>1</v>
      </c>
      <c r="H12">
        <v>1</v>
      </c>
      <c r="I12">
        <v>1</v>
      </c>
      <c r="J12">
        <v>1</v>
      </c>
      <c r="K12">
        <f t="shared" si="0"/>
        <v>76.67</v>
      </c>
      <c r="M12">
        <v>77</v>
      </c>
    </row>
    <row r="13" spans="1:14" ht="15">
      <c r="A13" s="7">
        <v>11</v>
      </c>
      <c r="B13" s="8" t="s">
        <v>73</v>
      </c>
      <c r="C13" s="7"/>
      <c r="D13" s="7"/>
      <c r="E13" s="7"/>
      <c r="F13">
        <v>1</v>
      </c>
      <c r="G13">
        <v>1</v>
      </c>
      <c r="H13">
        <v>1</v>
      </c>
      <c r="I13">
        <v>1</v>
      </c>
      <c r="J13">
        <v>1</v>
      </c>
      <c r="K13">
        <f t="shared" si="0"/>
        <v>76.67</v>
      </c>
      <c r="M13">
        <v>77</v>
      </c>
      <c r="N13" s="25">
        <f>M13+M14+M15</f>
        <v>200</v>
      </c>
    </row>
    <row r="14" spans="1:13" ht="15">
      <c r="A14" s="7">
        <v>12</v>
      </c>
      <c r="B14" s="8" t="s">
        <v>74</v>
      </c>
      <c r="C14" s="7"/>
      <c r="D14" s="10"/>
      <c r="E14" s="7"/>
      <c r="F14">
        <v>1</v>
      </c>
      <c r="G14">
        <v>1</v>
      </c>
      <c r="H14">
        <v>1</v>
      </c>
      <c r="I14">
        <v>1</v>
      </c>
      <c r="J14">
        <v>1</v>
      </c>
      <c r="K14">
        <f t="shared" si="0"/>
        <v>76.67</v>
      </c>
      <c r="M14">
        <v>77</v>
      </c>
    </row>
    <row r="15" spans="1:13" ht="15">
      <c r="A15" s="9">
        <v>13</v>
      </c>
      <c r="B15" s="15" t="s">
        <v>75</v>
      </c>
      <c r="C15" s="9"/>
      <c r="D15" s="16"/>
      <c r="E15" s="9"/>
      <c r="F15" s="2">
        <v>0.5</v>
      </c>
      <c r="G15" s="2">
        <v>0.5</v>
      </c>
      <c r="H15" s="2">
        <v>1</v>
      </c>
      <c r="I15" s="2">
        <v>0.5</v>
      </c>
      <c r="J15" s="2">
        <v>0.5</v>
      </c>
      <c r="K15" s="2">
        <f t="shared" si="0"/>
        <v>45.835</v>
      </c>
      <c r="L15" s="2"/>
      <c r="M15" s="2">
        <v>46</v>
      </c>
    </row>
    <row r="16" spans="1:15" ht="15">
      <c r="A16" s="12">
        <v>14</v>
      </c>
      <c r="B16" s="8" t="s">
        <v>76</v>
      </c>
      <c r="C16" s="7"/>
      <c r="D16" s="10"/>
      <c r="E16" s="7"/>
      <c r="F16">
        <v>1</v>
      </c>
      <c r="G16">
        <v>1</v>
      </c>
      <c r="H16">
        <v>1</v>
      </c>
      <c r="I16">
        <v>1</v>
      </c>
      <c r="J16">
        <v>1</v>
      </c>
      <c r="K16">
        <f t="shared" si="0"/>
        <v>76.67</v>
      </c>
      <c r="M16">
        <v>77</v>
      </c>
      <c r="N16" s="25">
        <v>77</v>
      </c>
      <c r="O16" s="25">
        <v>196</v>
      </c>
    </row>
    <row r="17" spans="1:14" ht="15">
      <c r="A17" s="7">
        <v>15</v>
      </c>
      <c r="B17" s="8" t="s">
        <v>7</v>
      </c>
      <c r="C17" s="10"/>
      <c r="D17" s="10"/>
      <c r="E17" s="7"/>
      <c r="F17">
        <v>1</v>
      </c>
      <c r="G17">
        <v>1</v>
      </c>
      <c r="H17">
        <v>1</v>
      </c>
      <c r="I17">
        <v>1</v>
      </c>
      <c r="J17">
        <v>1</v>
      </c>
      <c r="K17">
        <f t="shared" si="0"/>
        <v>76.67</v>
      </c>
      <c r="M17">
        <v>77</v>
      </c>
      <c r="N17" s="25">
        <f>M17+M18+M19</f>
        <v>200</v>
      </c>
    </row>
    <row r="18" spans="1:13" ht="15">
      <c r="A18" s="7">
        <v>16</v>
      </c>
      <c r="B18" s="8" t="s">
        <v>3</v>
      </c>
      <c r="C18" s="10"/>
      <c r="D18" s="10"/>
      <c r="E18" s="7"/>
      <c r="F18">
        <v>1</v>
      </c>
      <c r="G18">
        <v>1</v>
      </c>
      <c r="H18">
        <v>1</v>
      </c>
      <c r="I18">
        <v>1</v>
      </c>
      <c r="J18">
        <v>1</v>
      </c>
      <c r="K18">
        <f t="shared" si="0"/>
        <v>76.67</v>
      </c>
      <c r="M18">
        <v>77</v>
      </c>
    </row>
    <row r="19" spans="1:13" ht="15">
      <c r="A19" s="9">
        <v>17</v>
      </c>
      <c r="B19" s="15" t="s">
        <v>8</v>
      </c>
      <c r="C19" s="9"/>
      <c r="D19" s="16"/>
      <c r="E19" s="9"/>
      <c r="F19" s="2">
        <v>0.5</v>
      </c>
      <c r="G19" s="2">
        <v>0.5</v>
      </c>
      <c r="H19" s="2">
        <v>1</v>
      </c>
      <c r="I19" s="2">
        <v>0.5</v>
      </c>
      <c r="J19" s="2">
        <v>0.5</v>
      </c>
      <c r="K19" s="2">
        <f t="shared" si="0"/>
        <v>45.835</v>
      </c>
      <c r="L19" s="2"/>
      <c r="M19" s="2">
        <v>46</v>
      </c>
    </row>
    <row r="20" spans="1:14" ht="15">
      <c r="A20" s="12">
        <v>18</v>
      </c>
      <c r="B20" s="8" t="s">
        <v>16</v>
      </c>
      <c r="C20" s="7"/>
      <c r="D20" s="10"/>
      <c r="E20" s="7"/>
      <c r="F20">
        <v>1</v>
      </c>
      <c r="G20">
        <v>1</v>
      </c>
      <c r="H20">
        <v>1</v>
      </c>
      <c r="I20">
        <v>1</v>
      </c>
      <c r="J20">
        <v>1</v>
      </c>
      <c r="K20">
        <f t="shared" si="0"/>
        <v>76.67</v>
      </c>
      <c r="M20">
        <v>77</v>
      </c>
      <c r="N20" s="25">
        <f>M20+M21</f>
        <v>123</v>
      </c>
    </row>
    <row r="21" spans="1:13" ht="15">
      <c r="A21" s="9">
        <v>19</v>
      </c>
      <c r="B21" s="15" t="s">
        <v>17</v>
      </c>
      <c r="C21" s="9"/>
      <c r="D21" s="16"/>
      <c r="E21" s="9"/>
      <c r="F21" s="2">
        <v>0.5</v>
      </c>
      <c r="G21" s="2">
        <v>0.5</v>
      </c>
      <c r="H21" s="2">
        <v>1</v>
      </c>
      <c r="I21" s="2">
        <v>0.5</v>
      </c>
      <c r="J21" s="2">
        <v>0.5</v>
      </c>
      <c r="K21" s="2">
        <f t="shared" si="0"/>
        <v>45.835</v>
      </c>
      <c r="L21" s="2"/>
      <c r="M21" s="2">
        <v>46</v>
      </c>
    </row>
    <row r="22" spans="1:14" ht="15">
      <c r="A22" s="7">
        <v>20</v>
      </c>
      <c r="B22" s="8" t="s">
        <v>66</v>
      </c>
      <c r="C22" s="7"/>
      <c r="D22" s="10"/>
      <c r="E22" s="7"/>
      <c r="F22">
        <v>1</v>
      </c>
      <c r="G22">
        <v>1</v>
      </c>
      <c r="H22">
        <v>1</v>
      </c>
      <c r="I22">
        <v>1</v>
      </c>
      <c r="J22">
        <v>1</v>
      </c>
      <c r="K22">
        <f t="shared" si="0"/>
        <v>76.67</v>
      </c>
      <c r="M22">
        <v>77</v>
      </c>
      <c r="N22" s="25">
        <v>77</v>
      </c>
    </row>
    <row r="23" spans="1:15" ht="15">
      <c r="A23" s="7">
        <v>21</v>
      </c>
      <c r="B23" s="8" t="s">
        <v>142</v>
      </c>
      <c r="C23" s="7"/>
      <c r="D23" s="10"/>
      <c r="E23" s="7"/>
      <c r="F23">
        <v>1</v>
      </c>
      <c r="G23">
        <v>1</v>
      </c>
      <c r="H23">
        <v>1</v>
      </c>
      <c r="I23">
        <v>1</v>
      </c>
      <c r="J23">
        <v>1</v>
      </c>
      <c r="K23">
        <f t="shared" si="0"/>
        <v>76.67</v>
      </c>
      <c r="M23">
        <v>77</v>
      </c>
      <c r="N23" s="25">
        <v>77</v>
      </c>
      <c r="O23" s="25">
        <v>196</v>
      </c>
    </row>
    <row r="24" spans="1:14" ht="15">
      <c r="A24" s="12">
        <v>22</v>
      </c>
      <c r="B24" s="8" t="s">
        <v>2</v>
      </c>
      <c r="C24" s="7"/>
      <c r="D24" s="10"/>
      <c r="E24" s="7"/>
      <c r="F24">
        <v>1</v>
      </c>
      <c r="G24">
        <v>1</v>
      </c>
      <c r="H24">
        <v>1</v>
      </c>
      <c r="I24">
        <v>1</v>
      </c>
      <c r="J24">
        <v>1</v>
      </c>
      <c r="K24">
        <f t="shared" si="0"/>
        <v>76.67</v>
      </c>
      <c r="M24">
        <v>77</v>
      </c>
      <c r="N24" s="25">
        <f>M24+M25+M26</f>
        <v>200</v>
      </c>
    </row>
    <row r="25" spans="1:13" ht="15">
      <c r="A25" s="7">
        <v>23</v>
      </c>
      <c r="B25" s="8" t="s">
        <v>11</v>
      </c>
      <c r="C25" s="7"/>
      <c r="D25" s="10"/>
      <c r="E25" s="7"/>
      <c r="F25">
        <v>1</v>
      </c>
      <c r="G25">
        <v>1</v>
      </c>
      <c r="H25">
        <v>1</v>
      </c>
      <c r="I25">
        <v>1</v>
      </c>
      <c r="J25">
        <v>1</v>
      </c>
      <c r="K25">
        <f t="shared" si="0"/>
        <v>76.67</v>
      </c>
      <c r="M25">
        <v>77</v>
      </c>
    </row>
    <row r="26" spans="1:13" ht="15">
      <c r="A26" s="9">
        <v>24</v>
      </c>
      <c r="B26" s="15" t="s">
        <v>48</v>
      </c>
      <c r="C26" s="9"/>
      <c r="D26" s="16"/>
      <c r="E26" s="9"/>
      <c r="F26" s="2">
        <v>0.5</v>
      </c>
      <c r="G26" s="2">
        <v>0.5</v>
      </c>
      <c r="H26" s="2">
        <v>1</v>
      </c>
      <c r="I26" s="2">
        <v>0.5</v>
      </c>
      <c r="J26" s="2">
        <v>0.5</v>
      </c>
      <c r="K26" s="2">
        <f t="shared" si="0"/>
        <v>45.835</v>
      </c>
      <c r="L26" s="2"/>
      <c r="M26" s="2">
        <v>46</v>
      </c>
    </row>
    <row r="27" spans="1:14" ht="15">
      <c r="A27" s="7">
        <v>25</v>
      </c>
      <c r="B27" s="8" t="s">
        <v>4</v>
      </c>
      <c r="C27" s="10"/>
      <c r="D27" s="10"/>
      <c r="E27" s="11"/>
      <c r="F27">
        <v>1</v>
      </c>
      <c r="G27">
        <v>1</v>
      </c>
      <c r="H27">
        <v>1</v>
      </c>
      <c r="I27">
        <v>1</v>
      </c>
      <c r="J27">
        <v>1</v>
      </c>
      <c r="K27">
        <f t="shared" si="0"/>
        <v>76.67</v>
      </c>
      <c r="M27">
        <v>77</v>
      </c>
      <c r="N27" s="25">
        <v>77</v>
      </c>
    </row>
    <row r="28" spans="1:14" ht="15">
      <c r="A28" s="12">
        <v>26</v>
      </c>
      <c r="B28" s="8" t="s">
        <v>42</v>
      </c>
      <c r="C28" s="7"/>
      <c r="D28" s="10"/>
      <c r="E28" s="7"/>
      <c r="F28">
        <v>0</v>
      </c>
      <c r="G28">
        <v>0</v>
      </c>
      <c r="H28">
        <v>0</v>
      </c>
      <c r="I28">
        <v>0</v>
      </c>
      <c r="J28">
        <v>1</v>
      </c>
      <c r="K28">
        <f t="shared" si="0"/>
        <v>20</v>
      </c>
      <c r="M28">
        <v>20</v>
      </c>
      <c r="N28" s="25">
        <f>M28+M29+M30+M52+M53</f>
        <v>204</v>
      </c>
    </row>
    <row r="29" spans="1:13" ht="15">
      <c r="A29" s="9">
        <v>27</v>
      </c>
      <c r="B29" s="15" t="s">
        <v>44</v>
      </c>
      <c r="C29" s="9"/>
      <c r="D29" s="16"/>
      <c r="E29" s="9"/>
      <c r="F29" s="2">
        <v>0</v>
      </c>
      <c r="G29" s="2">
        <v>0</v>
      </c>
      <c r="H29" s="2">
        <v>0</v>
      </c>
      <c r="I29" s="2">
        <v>0</v>
      </c>
      <c r="J29" s="2">
        <v>1</v>
      </c>
      <c r="K29" s="2">
        <f t="shared" si="0"/>
        <v>20</v>
      </c>
      <c r="L29" s="2"/>
      <c r="M29" s="2">
        <v>20</v>
      </c>
    </row>
    <row r="30" spans="1:13" ht="15">
      <c r="A30" s="7">
        <v>28</v>
      </c>
      <c r="B30" s="8" t="s">
        <v>43</v>
      </c>
      <c r="C30" s="7"/>
      <c r="D30" s="7"/>
      <c r="E30" s="7"/>
      <c r="F30">
        <v>0</v>
      </c>
      <c r="G30">
        <v>0</v>
      </c>
      <c r="H30">
        <v>0</v>
      </c>
      <c r="I30">
        <v>0</v>
      </c>
      <c r="J30">
        <v>0.5</v>
      </c>
      <c r="K30">
        <f t="shared" si="0"/>
        <v>10</v>
      </c>
      <c r="M30">
        <v>10</v>
      </c>
    </row>
    <row r="31" spans="1:15" ht="15">
      <c r="A31" s="7">
        <v>29</v>
      </c>
      <c r="B31" s="8" t="s">
        <v>45</v>
      </c>
      <c r="C31" s="7"/>
      <c r="D31" s="7"/>
      <c r="E31" s="7"/>
      <c r="F31">
        <v>1</v>
      </c>
      <c r="G31">
        <v>1</v>
      </c>
      <c r="H31">
        <v>1</v>
      </c>
      <c r="I31">
        <v>1</v>
      </c>
      <c r="J31">
        <v>1</v>
      </c>
      <c r="K31">
        <f t="shared" si="0"/>
        <v>76.67</v>
      </c>
      <c r="M31">
        <v>77</v>
      </c>
      <c r="N31" s="25">
        <v>77</v>
      </c>
      <c r="O31" s="25">
        <v>196</v>
      </c>
    </row>
    <row r="32" spans="1:15" ht="15">
      <c r="A32" s="12">
        <v>30</v>
      </c>
      <c r="B32" s="8" t="s">
        <v>20</v>
      </c>
      <c r="C32" s="7"/>
      <c r="D32" s="7"/>
      <c r="E32" s="7"/>
      <c r="F32">
        <v>1</v>
      </c>
      <c r="G32">
        <v>1</v>
      </c>
      <c r="H32">
        <v>1</v>
      </c>
      <c r="I32">
        <v>1</v>
      </c>
      <c r="J32">
        <v>1</v>
      </c>
      <c r="K32">
        <f t="shared" si="0"/>
        <v>76.67</v>
      </c>
      <c r="M32">
        <v>77</v>
      </c>
      <c r="N32" s="25">
        <v>77</v>
      </c>
      <c r="O32" s="25">
        <v>196</v>
      </c>
    </row>
    <row r="33" spans="1:13" ht="15">
      <c r="A33" s="17">
        <v>31</v>
      </c>
      <c r="B33" s="18" t="s">
        <v>149</v>
      </c>
      <c r="C33" s="19"/>
      <c r="D33" s="19" t="s">
        <v>150</v>
      </c>
      <c r="E33" s="17"/>
      <c r="F33" s="20"/>
      <c r="G33" s="20"/>
      <c r="H33" s="20"/>
      <c r="I33" s="20"/>
      <c r="J33" s="20"/>
      <c r="K33" s="20"/>
      <c r="L33" s="20"/>
      <c r="M33" s="20"/>
    </row>
    <row r="34" spans="1:15" ht="15">
      <c r="A34" s="7">
        <v>32</v>
      </c>
      <c r="B34" s="8" t="s">
        <v>27</v>
      </c>
      <c r="C34" s="7"/>
      <c r="D34" s="7"/>
      <c r="E34" s="7"/>
      <c r="F34">
        <v>1</v>
      </c>
      <c r="G34">
        <v>1</v>
      </c>
      <c r="H34">
        <v>1</v>
      </c>
      <c r="I34">
        <v>1</v>
      </c>
      <c r="J34">
        <v>1</v>
      </c>
      <c r="K34">
        <f t="shared" si="0"/>
        <v>76.67</v>
      </c>
      <c r="M34">
        <v>77</v>
      </c>
      <c r="N34" s="25">
        <f>M34+M35</f>
        <v>154</v>
      </c>
      <c r="O34" s="25">
        <v>392</v>
      </c>
    </row>
    <row r="35" spans="1:13" ht="15">
      <c r="A35" s="7">
        <v>33</v>
      </c>
      <c r="B35" s="8" t="s">
        <v>28</v>
      </c>
      <c r="C35" s="7"/>
      <c r="D35" s="10"/>
      <c r="E35" s="7"/>
      <c r="F35">
        <v>1</v>
      </c>
      <c r="G35">
        <v>1</v>
      </c>
      <c r="H35">
        <v>1</v>
      </c>
      <c r="I35">
        <v>1</v>
      </c>
      <c r="J35">
        <v>1</v>
      </c>
      <c r="K35">
        <f t="shared" si="0"/>
        <v>76.67</v>
      </c>
      <c r="M35">
        <v>77</v>
      </c>
    </row>
    <row r="36" spans="1:15" ht="15">
      <c r="A36" s="12">
        <v>34</v>
      </c>
      <c r="B36" s="8" t="s">
        <v>13</v>
      </c>
      <c r="C36" s="7"/>
      <c r="D36" s="10"/>
      <c r="E36" s="7"/>
      <c r="F36">
        <v>1</v>
      </c>
      <c r="G36">
        <v>1</v>
      </c>
      <c r="H36">
        <v>1</v>
      </c>
      <c r="I36">
        <v>1</v>
      </c>
      <c r="J36">
        <v>1</v>
      </c>
      <c r="K36">
        <f t="shared" si="0"/>
        <v>76.67</v>
      </c>
      <c r="M36">
        <v>77</v>
      </c>
      <c r="N36" s="25">
        <v>77</v>
      </c>
      <c r="O36" s="25">
        <v>196</v>
      </c>
    </row>
    <row r="37" spans="1:15" ht="15">
      <c r="A37" s="7">
        <v>35</v>
      </c>
      <c r="B37" s="8" t="s">
        <v>14</v>
      </c>
      <c r="C37" s="10"/>
      <c r="D37" s="10"/>
      <c r="E37" s="7"/>
      <c r="F37">
        <v>1</v>
      </c>
      <c r="G37">
        <v>1</v>
      </c>
      <c r="H37">
        <v>1</v>
      </c>
      <c r="I37">
        <v>1</v>
      </c>
      <c r="J37">
        <v>1</v>
      </c>
      <c r="K37">
        <f t="shared" si="0"/>
        <v>76.67</v>
      </c>
      <c r="M37">
        <v>77</v>
      </c>
      <c r="N37" s="25">
        <f>M37+M38</f>
        <v>154</v>
      </c>
      <c r="O37" s="25">
        <v>392</v>
      </c>
    </row>
    <row r="38" spans="1:13" ht="15">
      <c r="A38" s="7">
        <v>36</v>
      </c>
      <c r="B38" s="8" t="s">
        <v>18</v>
      </c>
      <c r="C38" s="7"/>
      <c r="D38" s="10"/>
      <c r="E38" s="7"/>
      <c r="F38">
        <v>1</v>
      </c>
      <c r="G38">
        <v>1</v>
      </c>
      <c r="H38">
        <v>1</v>
      </c>
      <c r="I38">
        <v>1</v>
      </c>
      <c r="J38">
        <v>1</v>
      </c>
      <c r="K38">
        <f t="shared" si="0"/>
        <v>76.67</v>
      </c>
      <c r="M38">
        <v>77</v>
      </c>
    </row>
    <row r="39" spans="1:14" ht="15">
      <c r="A39" s="9">
        <v>37</v>
      </c>
      <c r="B39" s="15" t="s">
        <v>22</v>
      </c>
      <c r="C39" s="9"/>
      <c r="D39" s="16"/>
      <c r="E39" s="9"/>
      <c r="F39" s="2">
        <v>0.5</v>
      </c>
      <c r="G39" s="2">
        <v>0.5</v>
      </c>
      <c r="H39" s="2">
        <v>1</v>
      </c>
      <c r="I39" s="2">
        <v>0.5</v>
      </c>
      <c r="J39" s="2">
        <v>0.5</v>
      </c>
      <c r="K39" s="2">
        <f t="shared" si="0"/>
        <v>45.835</v>
      </c>
      <c r="L39" s="2"/>
      <c r="M39" s="2">
        <v>46</v>
      </c>
      <c r="N39" s="25">
        <f>M39+M40+M41</f>
        <v>200</v>
      </c>
    </row>
    <row r="40" spans="1:13" ht="15">
      <c r="A40" s="12">
        <v>38</v>
      </c>
      <c r="B40" s="8" t="s">
        <v>21</v>
      </c>
      <c r="C40" s="7"/>
      <c r="D40" s="10"/>
      <c r="E40" s="7"/>
      <c r="F40">
        <v>1</v>
      </c>
      <c r="G40">
        <v>1</v>
      </c>
      <c r="H40">
        <v>1</v>
      </c>
      <c r="I40">
        <v>1</v>
      </c>
      <c r="J40">
        <v>1</v>
      </c>
      <c r="K40">
        <f t="shared" si="0"/>
        <v>76.67</v>
      </c>
      <c r="M40">
        <v>77</v>
      </c>
    </row>
    <row r="41" spans="1:13" ht="15">
      <c r="A41" s="7">
        <v>39</v>
      </c>
      <c r="B41" s="8" t="s">
        <v>52</v>
      </c>
      <c r="C41" s="7"/>
      <c r="D41" s="10"/>
      <c r="E41" s="7"/>
      <c r="F41">
        <v>1</v>
      </c>
      <c r="G41">
        <v>1</v>
      </c>
      <c r="H41">
        <v>1</v>
      </c>
      <c r="I41">
        <v>1</v>
      </c>
      <c r="J41">
        <v>1</v>
      </c>
      <c r="K41">
        <f t="shared" si="0"/>
        <v>76.67</v>
      </c>
      <c r="M41">
        <v>77</v>
      </c>
    </row>
    <row r="42" spans="1:14" ht="15">
      <c r="A42" s="7">
        <v>40</v>
      </c>
      <c r="B42" s="8" t="s">
        <v>53</v>
      </c>
      <c r="C42" s="10"/>
      <c r="D42" s="10"/>
      <c r="E42" s="7"/>
      <c r="F42">
        <v>1</v>
      </c>
      <c r="G42">
        <v>1</v>
      </c>
      <c r="H42">
        <v>1</v>
      </c>
      <c r="I42">
        <v>1</v>
      </c>
      <c r="J42">
        <v>1</v>
      </c>
      <c r="K42">
        <f t="shared" si="0"/>
        <v>76.67</v>
      </c>
      <c r="M42">
        <v>77</v>
      </c>
      <c r="N42" s="25">
        <v>77</v>
      </c>
    </row>
    <row r="43" spans="1:14" ht="15">
      <c r="A43" s="7">
        <v>41</v>
      </c>
      <c r="B43" s="8" t="s">
        <v>36</v>
      </c>
      <c r="C43" s="7"/>
      <c r="D43" s="10"/>
      <c r="E43" s="7"/>
      <c r="F43">
        <v>0</v>
      </c>
      <c r="G43">
        <v>0</v>
      </c>
      <c r="H43">
        <v>0</v>
      </c>
      <c r="I43">
        <v>0</v>
      </c>
      <c r="J43">
        <v>1</v>
      </c>
      <c r="K43">
        <f t="shared" si="0"/>
        <v>20</v>
      </c>
      <c r="M43">
        <v>20</v>
      </c>
      <c r="N43" s="25">
        <f>M43+M44+M45</f>
        <v>50</v>
      </c>
    </row>
    <row r="44" spans="1:13" ht="15">
      <c r="A44" s="12">
        <v>42</v>
      </c>
      <c r="B44" s="8" t="s">
        <v>39</v>
      </c>
      <c r="C44" s="7"/>
      <c r="D44" s="10"/>
      <c r="E44" s="7"/>
      <c r="F44">
        <v>0</v>
      </c>
      <c r="G44">
        <v>0</v>
      </c>
      <c r="H44">
        <v>0</v>
      </c>
      <c r="I44">
        <v>0</v>
      </c>
      <c r="J44">
        <v>1</v>
      </c>
      <c r="K44">
        <f t="shared" si="0"/>
        <v>20</v>
      </c>
      <c r="M44">
        <v>20</v>
      </c>
    </row>
    <row r="45" spans="1:13" ht="15">
      <c r="A45" s="9">
        <v>43</v>
      </c>
      <c r="B45" s="15" t="s">
        <v>40</v>
      </c>
      <c r="C45" s="9"/>
      <c r="D45" s="16"/>
      <c r="E45" s="9"/>
      <c r="F45" s="2">
        <v>0</v>
      </c>
      <c r="G45" s="2">
        <v>0</v>
      </c>
      <c r="H45" s="2">
        <v>0</v>
      </c>
      <c r="I45" s="2">
        <v>0</v>
      </c>
      <c r="J45" s="2">
        <v>0.5</v>
      </c>
      <c r="K45" s="2">
        <f t="shared" si="0"/>
        <v>10</v>
      </c>
      <c r="L45" s="2"/>
      <c r="M45" s="2">
        <v>10</v>
      </c>
    </row>
    <row r="46" spans="1:13" ht="15">
      <c r="A46" s="17">
        <v>44</v>
      </c>
      <c r="B46" s="18" t="s">
        <v>9</v>
      </c>
      <c r="C46" s="17"/>
      <c r="D46" s="19" t="s">
        <v>151</v>
      </c>
      <c r="E46" s="17"/>
      <c r="F46" s="20"/>
      <c r="G46" s="20"/>
      <c r="H46" s="20"/>
      <c r="I46" s="20"/>
      <c r="J46" s="20"/>
      <c r="K46" s="20"/>
      <c r="L46" s="20"/>
      <c r="M46" s="20"/>
    </row>
    <row r="47" spans="1:13" ht="15">
      <c r="A47" s="17">
        <v>45</v>
      </c>
      <c r="B47" s="18" t="s">
        <v>10</v>
      </c>
      <c r="C47" s="17"/>
      <c r="D47" s="19"/>
      <c r="E47" s="17"/>
      <c r="F47" s="20"/>
      <c r="G47" s="20"/>
      <c r="H47" s="20"/>
      <c r="I47" s="20"/>
      <c r="J47" s="20"/>
      <c r="K47" s="20"/>
      <c r="L47" s="20"/>
      <c r="M47" s="20"/>
    </row>
    <row r="48" spans="1:13" ht="15">
      <c r="A48" s="17">
        <v>46</v>
      </c>
      <c r="B48" s="18" t="s">
        <v>54</v>
      </c>
      <c r="C48" s="17"/>
      <c r="D48" s="18"/>
      <c r="E48" s="17"/>
      <c r="F48" s="20"/>
      <c r="G48" s="20"/>
      <c r="H48" s="20"/>
      <c r="I48" s="20"/>
      <c r="J48" s="20"/>
      <c r="K48" s="20"/>
      <c r="L48" s="20"/>
      <c r="M48" s="20"/>
    </row>
    <row r="49" spans="1:15" ht="15">
      <c r="A49" s="7">
        <v>47</v>
      </c>
      <c r="B49" s="8" t="s">
        <v>65</v>
      </c>
      <c r="C49" s="7"/>
      <c r="D49" s="10"/>
      <c r="E49" s="7"/>
      <c r="F49">
        <v>1</v>
      </c>
      <c r="G49">
        <v>1</v>
      </c>
      <c r="H49">
        <v>1</v>
      </c>
      <c r="I49">
        <v>1</v>
      </c>
      <c r="J49">
        <v>1</v>
      </c>
      <c r="K49">
        <f t="shared" si="0"/>
        <v>76.67</v>
      </c>
      <c r="M49">
        <v>77</v>
      </c>
      <c r="N49" s="25">
        <f>M49+M50+M51</f>
        <v>154</v>
      </c>
      <c r="O49" s="25">
        <v>392</v>
      </c>
    </row>
    <row r="50" spans="1:13" ht="15">
      <c r="A50" s="9">
        <v>48</v>
      </c>
      <c r="B50" s="15" t="s">
        <v>67</v>
      </c>
      <c r="C50" s="9"/>
      <c r="D50" s="16"/>
      <c r="E50" s="9"/>
      <c r="F50" s="2">
        <v>0.5</v>
      </c>
      <c r="G50" s="2">
        <v>0.5</v>
      </c>
      <c r="H50" s="2">
        <v>0</v>
      </c>
      <c r="I50" s="2">
        <v>0.5</v>
      </c>
      <c r="J50" s="2">
        <v>0.5</v>
      </c>
      <c r="K50" s="2">
        <f t="shared" si="0"/>
        <v>30.835</v>
      </c>
      <c r="L50" s="2"/>
      <c r="M50" s="2">
        <v>31</v>
      </c>
    </row>
    <row r="51" spans="1:13" ht="15">
      <c r="A51" s="9">
        <v>49</v>
      </c>
      <c r="B51" s="15" t="s">
        <v>68</v>
      </c>
      <c r="C51" s="9"/>
      <c r="D51" s="16"/>
      <c r="E51" s="9"/>
      <c r="F51" s="2">
        <v>0.5</v>
      </c>
      <c r="G51" s="2">
        <v>0.5</v>
      </c>
      <c r="H51" s="2">
        <v>1</v>
      </c>
      <c r="I51" s="2">
        <v>0.5</v>
      </c>
      <c r="J51" s="2">
        <v>0.5</v>
      </c>
      <c r="K51" s="2">
        <f t="shared" si="0"/>
        <v>45.835</v>
      </c>
      <c r="L51" s="2"/>
      <c r="M51" s="2">
        <v>46</v>
      </c>
    </row>
    <row r="52" spans="1:13" ht="15">
      <c r="A52" s="12">
        <v>50</v>
      </c>
      <c r="B52" s="8" t="s">
        <v>78</v>
      </c>
      <c r="C52" s="7"/>
      <c r="D52" s="10"/>
      <c r="E52" s="7"/>
      <c r="F52">
        <v>1</v>
      </c>
      <c r="G52">
        <v>1</v>
      </c>
      <c r="H52">
        <v>1</v>
      </c>
      <c r="I52">
        <v>1</v>
      </c>
      <c r="J52">
        <v>1</v>
      </c>
      <c r="K52">
        <f t="shared" si="0"/>
        <v>76.67</v>
      </c>
      <c r="M52">
        <v>77</v>
      </c>
    </row>
    <row r="53" spans="1:13" ht="15">
      <c r="A53" s="7">
        <v>51</v>
      </c>
      <c r="B53" s="8" t="s">
        <v>79</v>
      </c>
      <c r="C53" s="7"/>
      <c r="D53" s="10"/>
      <c r="E53" s="7"/>
      <c r="F53">
        <v>1</v>
      </c>
      <c r="G53">
        <v>1</v>
      </c>
      <c r="H53">
        <v>1</v>
      </c>
      <c r="I53">
        <v>1</v>
      </c>
      <c r="J53">
        <v>1</v>
      </c>
      <c r="K53">
        <f t="shared" si="0"/>
        <v>76.67</v>
      </c>
      <c r="M53">
        <v>77</v>
      </c>
    </row>
    <row r="54" spans="1:14" ht="15">
      <c r="A54" s="7">
        <v>52</v>
      </c>
      <c r="B54" s="8" t="s">
        <v>55</v>
      </c>
      <c r="C54" s="7"/>
      <c r="D54" s="10"/>
      <c r="E54" s="7"/>
      <c r="F54">
        <v>0</v>
      </c>
      <c r="G54">
        <v>0</v>
      </c>
      <c r="H54">
        <v>0</v>
      </c>
      <c r="I54">
        <v>0</v>
      </c>
      <c r="J54">
        <v>1</v>
      </c>
      <c r="K54">
        <f t="shared" si="0"/>
        <v>20</v>
      </c>
      <c r="M54">
        <v>20</v>
      </c>
      <c r="N54" s="25">
        <f>M54+M55+M56+M57+M58</f>
        <v>261</v>
      </c>
    </row>
    <row r="55" spans="1:13" ht="15">
      <c r="A55" s="7">
        <v>53</v>
      </c>
      <c r="B55" s="8" t="s">
        <v>56</v>
      </c>
      <c r="C55" s="7"/>
      <c r="D55" s="10"/>
      <c r="E55" s="7"/>
      <c r="F55">
        <v>1</v>
      </c>
      <c r="G55">
        <v>1</v>
      </c>
      <c r="H55">
        <v>1</v>
      </c>
      <c r="I55">
        <v>1</v>
      </c>
      <c r="J55">
        <v>1</v>
      </c>
      <c r="K55">
        <f t="shared" si="0"/>
        <v>76.67</v>
      </c>
      <c r="M55">
        <v>77</v>
      </c>
    </row>
    <row r="56" spans="1:13" ht="15">
      <c r="A56" s="9">
        <v>54</v>
      </c>
      <c r="B56" s="15" t="s">
        <v>89</v>
      </c>
      <c r="C56" s="9"/>
      <c r="D56" s="16"/>
      <c r="E56" s="9"/>
      <c r="F56" s="2">
        <v>0</v>
      </c>
      <c r="G56" s="2">
        <v>0</v>
      </c>
      <c r="H56" s="2">
        <v>0</v>
      </c>
      <c r="I56" s="2">
        <v>0</v>
      </c>
      <c r="J56" s="2">
        <v>0.5</v>
      </c>
      <c r="K56" s="2">
        <f t="shared" si="0"/>
        <v>10</v>
      </c>
      <c r="L56" s="2"/>
      <c r="M56" s="2">
        <v>10</v>
      </c>
    </row>
    <row r="57" spans="1:13" ht="15">
      <c r="A57" s="7">
        <v>55</v>
      </c>
      <c r="B57" s="8" t="s">
        <v>86</v>
      </c>
      <c r="C57" s="7"/>
      <c r="D57" s="10"/>
      <c r="E57" s="7"/>
      <c r="F57">
        <v>1</v>
      </c>
      <c r="G57">
        <v>1</v>
      </c>
      <c r="H57">
        <v>1</v>
      </c>
      <c r="I57">
        <v>1</v>
      </c>
      <c r="J57">
        <v>1</v>
      </c>
      <c r="K57">
        <f t="shared" si="0"/>
        <v>76.67</v>
      </c>
      <c r="M57">
        <v>77</v>
      </c>
    </row>
    <row r="58" spans="1:13" ht="15">
      <c r="A58" s="7">
        <v>56</v>
      </c>
      <c r="B58" s="8" t="s">
        <v>87</v>
      </c>
      <c r="C58" s="7"/>
      <c r="D58" s="10"/>
      <c r="E58" s="7"/>
      <c r="F58">
        <v>1</v>
      </c>
      <c r="G58">
        <v>1</v>
      </c>
      <c r="H58">
        <v>1</v>
      </c>
      <c r="I58">
        <v>1</v>
      </c>
      <c r="J58">
        <v>1</v>
      </c>
      <c r="K58">
        <f t="shared" si="0"/>
        <v>76.67</v>
      </c>
      <c r="M58">
        <v>77</v>
      </c>
    </row>
    <row r="59" spans="1:14" ht="15">
      <c r="A59" s="7">
        <v>57</v>
      </c>
      <c r="B59" s="8" t="s">
        <v>57</v>
      </c>
      <c r="C59" s="7"/>
      <c r="D59" s="10"/>
      <c r="E59" s="7"/>
      <c r="F59">
        <v>0</v>
      </c>
      <c r="G59">
        <v>0</v>
      </c>
      <c r="H59">
        <v>0</v>
      </c>
      <c r="I59">
        <v>0</v>
      </c>
      <c r="J59">
        <v>1</v>
      </c>
      <c r="K59">
        <f t="shared" si="0"/>
        <v>20</v>
      </c>
      <c r="M59">
        <v>20</v>
      </c>
      <c r="N59" s="25">
        <f>M59+M60+M61+M62</f>
        <v>194</v>
      </c>
    </row>
    <row r="60" spans="1:13" ht="15">
      <c r="A60" s="12">
        <v>58</v>
      </c>
      <c r="B60" s="8" t="s">
        <v>88</v>
      </c>
      <c r="C60" s="7"/>
      <c r="D60" s="10"/>
      <c r="E60" s="7"/>
      <c r="F60">
        <v>0</v>
      </c>
      <c r="G60">
        <v>0</v>
      </c>
      <c r="H60">
        <v>0</v>
      </c>
      <c r="I60">
        <v>0</v>
      </c>
      <c r="J60">
        <v>1</v>
      </c>
      <c r="K60">
        <f t="shared" si="0"/>
        <v>20</v>
      </c>
      <c r="M60">
        <v>20</v>
      </c>
    </row>
    <row r="61" spans="1:13" ht="15">
      <c r="A61" s="7">
        <v>59</v>
      </c>
      <c r="B61" s="8" t="s">
        <v>90</v>
      </c>
      <c r="C61" s="7"/>
      <c r="D61" s="10"/>
      <c r="E61" s="7"/>
      <c r="F61">
        <v>1</v>
      </c>
      <c r="G61">
        <v>1</v>
      </c>
      <c r="H61">
        <v>1</v>
      </c>
      <c r="I61">
        <v>1</v>
      </c>
      <c r="J61">
        <v>1</v>
      </c>
      <c r="K61">
        <f t="shared" si="0"/>
        <v>76.67</v>
      </c>
      <c r="M61">
        <v>77</v>
      </c>
    </row>
    <row r="62" spans="1:13" ht="15">
      <c r="A62" s="7">
        <v>60</v>
      </c>
      <c r="B62" s="8" t="s">
        <v>91</v>
      </c>
      <c r="C62" s="7"/>
      <c r="D62" s="10"/>
      <c r="E62" s="7"/>
      <c r="F62">
        <v>1</v>
      </c>
      <c r="G62">
        <v>1</v>
      </c>
      <c r="H62">
        <v>1</v>
      </c>
      <c r="I62">
        <v>1</v>
      </c>
      <c r="J62">
        <v>1</v>
      </c>
      <c r="K62">
        <f t="shared" si="0"/>
        <v>76.67</v>
      </c>
      <c r="M62">
        <v>77</v>
      </c>
    </row>
    <row r="63" spans="7:15" ht="15">
      <c r="G63">
        <f>SUM(G3:G62)</f>
        <v>39</v>
      </c>
      <c r="K63">
        <f>SUM(K3:K62)</f>
        <v>3265.1300000000015</v>
      </c>
      <c r="M63">
        <f>SUM(M3:M62)</f>
        <v>3278</v>
      </c>
      <c r="N63">
        <f>SUM(N3:N62)</f>
        <v>3278</v>
      </c>
      <c r="O63">
        <f>SUM(O3:O62)</f>
        <v>3430</v>
      </c>
    </row>
    <row r="65" spans="2:5" ht="15">
      <c r="B65" s="1" t="s">
        <v>102</v>
      </c>
      <c r="C65" s="1" t="s">
        <v>103</v>
      </c>
      <c r="D65" s="1" t="s">
        <v>104</v>
      </c>
      <c r="E65" s="1" t="s">
        <v>105</v>
      </c>
    </row>
    <row r="66" spans="1:5" ht="15">
      <c r="A66" t="s">
        <v>95</v>
      </c>
      <c r="B66">
        <v>43</v>
      </c>
      <c r="C66" t="s">
        <v>96</v>
      </c>
      <c r="D66">
        <v>20</v>
      </c>
      <c r="E66">
        <f>B66*D66</f>
        <v>860</v>
      </c>
    </row>
    <row r="67" spans="2:5" ht="15">
      <c r="B67">
        <v>8</v>
      </c>
      <c r="C67" t="s">
        <v>141</v>
      </c>
      <c r="D67">
        <v>-10</v>
      </c>
      <c r="E67">
        <f>B67*D67</f>
        <v>-80</v>
      </c>
    </row>
    <row r="68" spans="1:5" ht="15">
      <c r="A68" t="s">
        <v>95</v>
      </c>
      <c r="B68">
        <v>43</v>
      </c>
      <c r="C68" t="s">
        <v>106</v>
      </c>
      <c r="E68">
        <v>650</v>
      </c>
    </row>
    <row r="69" spans="1:5" ht="15">
      <c r="A69" t="s">
        <v>95</v>
      </c>
      <c r="B69">
        <v>42</v>
      </c>
      <c r="C69" t="s">
        <v>97</v>
      </c>
      <c r="D69">
        <v>15</v>
      </c>
      <c r="E69">
        <f>B69*D69</f>
        <v>630</v>
      </c>
    </row>
    <row r="70" spans="1:5" ht="15">
      <c r="A70" t="s">
        <v>98</v>
      </c>
      <c r="B70">
        <v>43</v>
      </c>
      <c r="C70" t="s">
        <v>99</v>
      </c>
      <c r="D70">
        <v>5</v>
      </c>
      <c r="E70">
        <f>B70*D70</f>
        <v>215</v>
      </c>
    </row>
    <row r="71" spans="2:5" ht="15">
      <c r="B71">
        <v>8</v>
      </c>
      <c r="C71" t="s">
        <v>141</v>
      </c>
      <c r="D71">
        <v>-2.5</v>
      </c>
      <c r="E71">
        <f>B71*D71</f>
        <v>-20</v>
      </c>
    </row>
    <row r="72" spans="1:5" ht="15">
      <c r="A72" t="s">
        <v>100</v>
      </c>
      <c r="B72">
        <v>56</v>
      </c>
      <c r="C72" t="s">
        <v>101</v>
      </c>
      <c r="D72">
        <v>20</v>
      </c>
      <c r="E72">
        <f>B72*D72</f>
        <v>1120</v>
      </c>
    </row>
    <row r="73" spans="2:5" ht="15">
      <c r="B73">
        <v>11</v>
      </c>
      <c r="C73" t="s">
        <v>141</v>
      </c>
      <c r="D73">
        <v>-10</v>
      </c>
      <c r="E73">
        <f>B73*D73</f>
        <v>-110</v>
      </c>
    </row>
    <row r="74" ht="15">
      <c r="E74">
        <f>SUM(E66:E73)</f>
        <v>3265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G3">
      <selection activeCell="T16" sqref="T16"/>
    </sheetView>
  </sheetViews>
  <sheetFormatPr defaultColWidth="9.140625" defaultRowHeight="15"/>
  <cols>
    <col min="1" max="1" width="9.140625" style="23" customWidth="1"/>
    <col min="6" max="7" width="14.57421875" style="0" customWidth="1"/>
    <col min="8" max="8" width="12.421875" style="0" customWidth="1"/>
    <col min="9" max="9" width="13.57421875" style="0" customWidth="1"/>
    <col min="10" max="10" width="7.7109375" style="0" customWidth="1"/>
    <col min="11" max="11" width="8.7109375" style="0" customWidth="1"/>
    <col min="12" max="12" width="9.00390625" style="0" customWidth="1"/>
    <col min="13" max="13" width="11.421875" style="0" customWidth="1"/>
    <col min="14" max="14" width="11.57421875" style="0" customWidth="1"/>
    <col min="15" max="15" width="8.140625" style="0" customWidth="1"/>
  </cols>
  <sheetData>
    <row r="1" spans="2:14" ht="15">
      <c r="B1" s="7" t="s">
        <v>34</v>
      </c>
      <c r="C1" s="7" t="s">
        <v>32</v>
      </c>
      <c r="D1" s="7" t="s">
        <v>33</v>
      </c>
      <c r="E1" s="7" t="s">
        <v>58</v>
      </c>
      <c r="F1" s="7" t="s">
        <v>35</v>
      </c>
      <c r="G1" s="21" t="s">
        <v>148</v>
      </c>
      <c r="H1" s="21" t="s">
        <v>117</v>
      </c>
      <c r="I1" s="13" t="s">
        <v>114</v>
      </c>
      <c r="J1" s="13" t="s">
        <v>115</v>
      </c>
      <c r="K1" s="13" t="s">
        <v>116</v>
      </c>
      <c r="L1" s="13" t="s">
        <v>123</v>
      </c>
      <c r="M1" s="13" t="s">
        <v>153</v>
      </c>
      <c r="N1" s="13" t="s">
        <v>154</v>
      </c>
    </row>
    <row r="2" spans="2:14" ht="15">
      <c r="B2" s="7">
        <v>1</v>
      </c>
      <c r="C2" s="8" t="s">
        <v>6</v>
      </c>
      <c r="D2" s="7" t="s">
        <v>31</v>
      </c>
      <c r="E2" s="7" t="s">
        <v>59</v>
      </c>
      <c r="F2" s="7">
        <v>13911185175</v>
      </c>
      <c r="G2" s="21" t="s">
        <v>94</v>
      </c>
      <c r="H2" s="13">
        <f>360*2</f>
        <v>720</v>
      </c>
      <c r="I2">
        <f>8/100*H2*7.85</f>
        <v>452.15999999999997</v>
      </c>
      <c r="J2">
        <v>130</v>
      </c>
      <c r="K2">
        <v>130</v>
      </c>
      <c r="L2">
        <f>I2+J2+K2</f>
        <v>712.16</v>
      </c>
      <c r="M2">
        <v>7</v>
      </c>
      <c r="N2">
        <v>712</v>
      </c>
    </row>
    <row r="3" spans="1:14" ht="15">
      <c r="A3" s="23">
        <v>32820</v>
      </c>
      <c r="C3" s="8" t="s">
        <v>46</v>
      </c>
      <c r="D3" s="7" t="s">
        <v>37</v>
      </c>
      <c r="E3" s="7" t="s">
        <v>59</v>
      </c>
      <c r="F3" s="7">
        <v>13301002840</v>
      </c>
      <c r="G3" s="42" t="s">
        <v>93</v>
      </c>
      <c r="H3" s="13">
        <f>360*2</f>
        <v>720</v>
      </c>
      <c r="I3">
        <f>10/100*H3*7.85</f>
        <v>565.1999999999999</v>
      </c>
      <c r="J3">
        <v>130</v>
      </c>
      <c r="K3">
        <v>130</v>
      </c>
      <c r="L3">
        <f>I3+J3+K3</f>
        <v>825.1999999999999</v>
      </c>
      <c r="M3">
        <v>2</v>
      </c>
      <c r="N3">
        <v>825</v>
      </c>
    </row>
    <row r="4" ht="15"/>
    <row r="5" spans="2:12" ht="15">
      <c r="B5" s="7">
        <v>57</v>
      </c>
      <c r="C5" s="8" t="s">
        <v>57</v>
      </c>
      <c r="D5" s="7"/>
      <c r="E5" s="10" t="s">
        <v>59</v>
      </c>
      <c r="F5" s="7"/>
      <c r="G5" s="22"/>
      <c r="L5" t="s">
        <v>129</v>
      </c>
    </row>
    <row r="6" spans="2:13" ht="15">
      <c r="B6" s="12">
        <v>58</v>
      </c>
      <c r="C6" s="8" t="s">
        <v>88</v>
      </c>
      <c r="D6" s="7"/>
      <c r="E6" s="10" t="s">
        <v>60</v>
      </c>
      <c r="F6" s="7"/>
      <c r="G6" s="22"/>
      <c r="I6">
        <f>L2*M2+L3*M3</f>
        <v>6635.5199999999995</v>
      </c>
      <c r="L6" t="s">
        <v>138</v>
      </c>
      <c r="M6" t="s">
        <v>113</v>
      </c>
    </row>
    <row r="7" spans="2:10" ht="15">
      <c r="B7" s="7">
        <v>59</v>
      </c>
      <c r="C7" s="8" t="s">
        <v>90</v>
      </c>
      <c r="D7" s="7"/>
      <c r="E7" s="10" t="s">
        <v>59</v>
      </c>
      <c r="F7" s="7"/>
      <c r="G7" s="22"/>
      <c r="H7" t="s">
        <v>119</v>
      </c>
      <c r="I7" t="s">
        <v>118</v>
      </c>
      <c r="J7" t="s">
        <v>155</v>
      </c>
    </row>
    <row r="8" spans="2:13" ht="15">
      <c r="B8" s="7">
        <v>60</v>
      </c>
      <c r="C8" s="8" t="s">
        <v>91</v>
      </c>
      <c r="D8" s="7"/>
      <c r="E8" s="10" t="s">
        <v>60</v>
      </c>
      <c r="F8" s="7"/>
      <c r="G8" s="22"/>
      <c r="H8" t="s">
        <v>127</v>
      </c>
      <c r="I8">
        <v>30</v>
      </c>
      <c r="J8">
        <v>1</v>
      </c>
      <c r="L8">
        <f>I6/(I8*J8+I9*J9)*J8</f>
        <v>195.16235294117647</v>
      </c>
      <c r="M8">
        <v>196</v>
      </c>
    </row>
    <row r="9" spans="8:13" ht="15">
      <c r="H9" t="s">
        <v>120</v>
      </c>
      <c r="I9">
        <v>8</v>
      </c>
      <c r="J9">
        <v>0.5</v>
      </c>
      <c r="L9">
        <f>I6/(I8*J8+I9*J9)*J9</f>
        <v>97.58117647058823</v>
      </c>
      <c r="M9">
        <v>98</v>
      </c>
    </row>
    <row r="10" spans="2:9" ht="15">
      <c r="B10" s="7">
        <v>41</v>
      </c>
      <c r="C10" s="8" t="s">
        <v>36</v>
      </c>
      <c r="D10" s="7" t="s">
        <v>64</v>
      </c>
      <c r="E10" s="10" t="s">
        <v>61</v>
      </c>
      <c r="F10" s="7">
        <v>13681121814</v>
      </c>
      <c r="G10" s="22"/>
      <c r="H10" t="s">
        <v>121</v>
      </c>
      <c r="I10">
        <v>9</v>
      </c>
    </row>
    <row r="11" spans="2:13" ht="15">
      <c r="B11" s="12">
        <v>42</v>
      </c>
      <c r="C11" s="8" t="s">
        <v>39</v>
      </c>
      <c r="D11" s="7" t="s">
        <v>63</v>
      </c>
      <c r="E11" s="10" t="s">
        <v>62</v>
      </c>
      <c r="F11" s="7">
        <v>13521508384</v>
      </c>
      <c r="G11" s="22"/>
      <c r="H11" t="s">
        <v>128</v>
      </c>
      <c r="L11">
        <f>L8*I8+L9*I9</f>
        <v>6635.52</v>
      </c>
      <c r="M11">
        <f>M8*I8+M9*I9</f>
        <v>6664</v>
      </c>
    </row>
    <row r="12" ht="15"/>
    <row r="13" spans="2:7" ht="15">
      <c r="B13" s="7">
        <v>52</v>
      </c>
      <c r="C13" s="8" t="s">
        <v>55</v>
      </c>
      <c r="D13" s="7"/>
      <c r="E13" s="10" t="s">
        <v>59</v>
      </c>
      <c r="F13" s="7"/>
      <c r="G13" s="22"/>
    </row>
    <row r="14" spans="2:18" ht="15">
      <c r="B14" s="7">
        <v>53</v>
      </c>
      <c r="C14" s="8" t="s">
        <v>56</v>
      </c>
      <c r="D14" s="7"/>
      <c r="E14" s="10" t="s">
        <v>60</v>
      </c>
      <c r="F14" s="7">
        <v>13488897965</v>
      </c>
      <c r="G14" s="22"/>
      <c r="H14" t="s">
        <v>130</v>
      </c>
      <c r="I14" t="s">
        <v>131</v>
      </c>
      <c r="J14" t="s">
        <v>117</v>
      </c>
      <c r="K14" t="s">
        <v>114</v>
      </c>
      <c r="L14" t="s">
        <v>115</v>
      </c>
      <c r="M14" s="13" t="s">
        <v>116</v>
      </c>
      <c r="N14" s="13" t="s">
        <v>123</v>
      </c>
      <c r="O14" t="s">
        <v>135</v>
      </c>
      <c r="P14" t="s">
        <v>137</v>
      </c>
      <c r="Q14" t="s">
        <v>136</v>
      </c>
      <c r="R14" t="s">
        <v>134</v>
      </c>
    </row>
    <row r="15" spans="2:18" ht="15">
      <c r="B15" s="9">
        <v>54</v>
      </c>
      <c r="C15" s="15" t="s">
        <v>89</v>
      </c>
      <c r="D15" s="9"/>
      <c r="E15" s="16" t="s">
        <v>60</v>
      </c>
      <c r="F15" s="9"/>
      <c r="G15" s="14">
        <v>1</v>
      </c>
      <c r="H15" s="1">
        <v>16008</v>
      </c>
      <c r="I15" t="s">
        <v>66</v>
      </c>
      <c r="J15">
        <f>360*2</f>
        <v>720</v>
      </c>
      <c r="K15">
        <f>8/100*J15*7.85</f>
        <v>452.15999999999997</v>
      </c>
      <c r="L15">
        <v>130</v>
      </c>
      <c r="M15">
        <v>130</v>
      </c>
      <c r="N15">
        <f>K15+L15+M15</f>
        <v>712.16</v>
      </c>
      <c r="O15">
        <v>712</v>
      </c>
      <c r="P15">
        <v>1</v>
      </c>
      <c r="Q15">
        <f>196*P15</f>
        <v>196</v>
      </c>
      <c r="R15" s="25">
        <f>O15-Q15</f>
        <v>516</v>
      </c>
    </row>
    <row r="16" spans="2:18" ht="15">
      <c r="B16" s="7">
        <v>55</v>
      </c>
      <c r="C16" s="8" t="s">
        <v>86</v>
      </c>
      <c r="D16" s="7"/>
      <c r="E16" s="10" t="s">
        <v>59</v>
      </c>
      <c r="F16" s="7"/>
      <c r="G16" s="14">
        <v>2</v>
      </c>
      <c r="H16" s="1" t="s">
        <v>122</v>
      </c>
      <c r="I16" t="s">
        <v>3</v>
      </c>
      <c r="J16">
        <f aca="true" t="shared" si="0" ref="J16:J23">360*2</f>
        <v>720</v>
      </c>
      <c r="K16">
        <f aca="true" t="shared" si="1" ref="K16:K23">8/100*J16*7.85</f>
        <v>452.15999999999997</v>
      </c>
      <c r="L16">
        <v>130</v>
      </c>
      <c r="M16">
        <v>130</v>
      </c>
      <c r="N16">
        <f aca="true" t="shared" si="2" ref="N16:N23">K16+L16+M16</f>
        <v>712.16</v>
      </c>
      <c r="O16">
        <v>712</v>
      </c>
      <c r="P16">
        <v>2.5</v>
      </c>
      <c r="Q16">
        <f aca="true" t="shared" si="3" ref="Q16:Q23">196*P16</f>
        <v>490</v>
      </c>
      <c r="R16">
        <f aca="true" t="shared" si="4" ref="R16:R23">O16-Q16</f>
        <v>222</v>
      </c>
    </row>
    <row r="17" spans="2:18" ht="15">
      <c r="B17" s="7">
        <v>56</v>
      </c>
      <c r="C17" s="8" t="s">
        <v>87</v>
      </c>
      <c r="D17" s="7"/>
      <c r="E17" s="10" t="s">
        <v>60</v>
      </c>
      <c r="F17" s="7"/>
      <c r="G17" s="14">
        <v>3</v>
      </c>
      <c r="H17" s="1" t="s">
        <v>124</v>
      </c>
      <c r="I17" t="s">
        <v>2</v>
      </c>
      <c r="J17">
        <f t="shared" si="0"/>
        <v>720</v>
      </c>
      <c r="K17">
        <f t="shared" si="1"/>
        <v>452.15999999999997</v>
      </c>
      <c r="L17">
        <v>130</v>
      </c>
      <c r="M17">
        <v>130</v>
      </c>
      <c r="N17">
        <f t="shared" si="2"/>
        <v>712.16</v>
      </c>
      <c r="O17">
        <v>712</v>
      </c>
      <c r="P17">
        <v>2.5</v>
      </c>
      <c r="Q17">
        <f t="shared" si="3"/>
        <v>490</v>
      </c>
      <c r="R17" s="25">
        <f t="shared" si="4"/>
        <v>222</v>
      </c>
    </row>
    <row r="18" spans="7:18" ht="15">
      <c r="G18" s="44">
        <v>4</v>
      </c>
      <c r="H18" s="43">
        <v>32820</v>
      </c>
      <c r="I18" s="45" t="s">
        <v>46</v>
      </c>
      <c r="J18" s="45">
        <f>360*2</f>
        <v>720</v>
      </c>
      <c r="K18" s="45">
        <f>10/100*J18*7.85</f>
        <v>565.1999999999999</v>
      </c>
      <c r="L18" s="45">
        <v>130</v>
      </c>
      <c r="M18" s="45">
        <v>130</v>
      </c>
      <c r="N18" s="45">
        <f>K18+L18+M18</f>
        <v>825.1999999999999</v>
      </c>
      <c r="O18" s="45">
        <v>825</v>
      </c>
      <c r="P18">
        <v>1</v>
      </c>
      <c r="Q18">
        <f t="shared" si="3"/>
        <v>196</v>
      </c>
      <c r="R18" s="25">
        <f t="shared" si="4"/>
        <v>629</v>
      </c>
    </row>
    <row r="19" spans="2:18" ht="15">
      <c r="B19" s="12">
        <v>26</v>
      </c>
      <c r="C19" s="8" t="s">
        <v>42</v>
      </c>
      <c r="D19" s="7" t="s">
        <v>50</v>
      </c>
      <c r="E19" s="10" t="s">
        <v>61</v>
      </c>
      <c r="F19" s="7">
        <v>13601064894</v>
      </c>
      <c r="G19" s="44">
        <v>5</v>
      </c>
      <c r="H19" s="43">
        <v>64368</v>
      </c>
      <c r="I19" s="45" t="s">
        <v>19</v>
      </c>
      <c r="J19" s="45">
        <f>360*2</f>
        <v>720</v>
      </c>
      <c r="K19" s="45">
        <f>10/100*J19*7.85</f>
        <v>565.1999999999999</v>
      </c>
      <c r="L19" s="45">
        <v>130</v>
      </c>
      <c r="M19" s="45">
        <v>130</v>
      </c>
      <c r="N19" s="45">
        <f>K19+L19+M19</f>
        <v>825.1999999999999</v>
      </c>
      <c r="O19" s="45">
        <v>825</v>
      </c>
      <c r="P19" s="24">
        <v>2</v>
      </c>
      <c r="Q19">
        <f t="shared" si="3"/>
        <v>392</v>
      </c>
      <c r="R19" s="25">
        <f t="shared" si="4"/>
        <v>433</v>
      </c>
    </row>
    <row r="20" spans="2:18" ht="15">
      <c r="B20" s="9">
        <v>27</v>
      </c>
      <c r="C20" s="15" t="s">
        <v>44</v>
      </c>
      <c r="D20" s="9" t="s">
        <v>51</v>
      </c>
      <c r="E20" s="16" t="s">
        <v>61</v>
      </c>
      <c r="F20" s="9"/>
      <c r="G20" s="14">
        <v>6</v>
      </c>
      <c r="H20" s="1">
        <v>56030</v>
      </c>
      <c r="I20" t="s">
        <v>47</v>
      </c>
      <c r="J20">
        <f t="shared" si="0"/>
        <v>720</v>
      </c>
      <c r="K20">
        <f t="shared" si="1"/>
        <v>452.15999999999997</v>
      </c>
      <c r="L20">
        <v>130</v>
      </c>
      <c r="M20">
        <v>130</v>
      </c>
      <c r="N20">
        <f t="shared" si="2"/>
        <v>712.16</v>
      </c>
      <c r="O20">
        <v>712</v>
      </c>
      <c r="P20">
        <v>2.5</v>
      </c>
      <c r="Q20">
        <f t="shared" si="3"/>
        <v>490</v>
      </c>
      <c r="R20" s="25">
        <f t="shared" si="4"/>
        <v>222</v>
      </c>
    </row>
    <row r="21" spans="2:18" ht="15">
      <c r="B21" s="7">
        <v>28</v>
      </c>
      <c r="C21" s="8" t="s">
        <v>43</v>
      </c>
      <c r="D21" s="7" t="s">
        <v>49</v>
      </c>
      <c r="E21" s="7" t="s">
        <v>59</v>
      </c>
      <c r="F21" s="7">
        <v>13911289921</v>
      </c>
      <c r="G21" s="14">
        <v>7</v>
      </c>
      <c r="H21" s="1" t="s">
        <v>126</v>
      </c>
      <c r="I21" t="s">
        <v>4</v>
      </c>
      <c r="J21">
        <f t="shared" si="0"/>
        <v>720</v>
      </c>
      <c r="K21">
        <f t="shared" si="1"/>
        <v>452.15999999999997</v>
      </c>
      <c r="L21">
        <v>130</v>
      </c>
      <c r="M21">
        <v>130</v>
      </c>
      <c r="N21">
        <f t="shared" si="2"/>
        <v>712.16</v>
      </c>
      <c r="O21">
        <v>712</v>
      </c>
      <c r="P21">
        <v>1</v>
      </c>
      <c r="Q21">
        <f t="shared" si="3"/>
        <v>196</v>
      </c>
      <c r="R21" s="25">
        <f t="shared" si="4"/>
        <v>516</v>
      </c>
    </row>
    <row r="22" spans="2:18" ht="15">
      <c r="B22" s="12">
        <v>50</v>
      </c>
      <c r="C22" s="8" t="s">
        <v>78</v>
      </c>
      <c r="D22" s="7" t="s">
        <v>80</v>
      </c>
      <c r="E22" s="10" t="s">
        <v>60</v>
      </c>
      <c r="F22" s="7"/>
      <c r="G22" s="22">
        <v>8</v>
      </c>
      <c r="H22" s="1" t="s">
        <v>125</v>
      </c>
      <c r="I22" t="s">
        <v>132</v>
      </c>
      <c r="J22">
        <f t="shared" si="0"/>
        <v>720</v>
      </c>
      <c r="K22">
        <f t="shared" si="1"/>
        <v>452.15999999999997</v>
      </c>
      <c r="L22">
        <v>130</v>
      </c>
      <c r="M22">
        <v>130</v>
      </c>
      <c r="N22">
        <f t="shared" si="2"/>
        <v>712.16</v>
      </c>
      <c r="O22">
        <v>712</v>
      </c>
      <c r="P22">
        <v>1.5</v>
      </c>
      <c r="Q22">
        <f t="shared" si="3"/>
        <v>294</v>
      </c>
      <c r="R22" s="25">
        <f t="shared" si="4"/>
        <v>418</v>
      </c>
    </row>
    <row r="23" spans="2:18" ht="15">
      <c r="B23" s="7">
        <v>51</v>
      </c>
      <c r="C23" s="8" t="s">
        <v>79</v>
      </c>
      <c r="D23" s="7" t="s">
        <v>81</v>
      </c>
      <c r="E23" s="10" t="s">
        <v>59</v>
      </c>
      <c r="F23" s="7"/>
      <c r="G23" s="22">
        <v>9</v>
      </c>
      <c r="I23" t="s">
        <v>133</v>
      </c>
      <c r="J23">
        <f t="shared" si="0"/>
        <v>720</v>
      </c>
      <c r="K23">
        <f t="shared" si="1"/>
        <v>452.15999999999997</v>
      </c>
      <c r="L23">
        <v>130</v>
      </c>
      <c r="M23">
        <v>130</v>
      </c>
      <c r="N23">
        <f t="shared" si="2"/>
        <v>712.16</v>
      </c>
      <c r="O23">
        <v>712</v>
      </c>
      <c r="P23">
        <v>2.5</v>
      </c>
      <c r="Q23">
        <f t="shared" si="3"/>
        <v>490</v>
      </c>
      <c r="R23" s="25">
        <f t="shared" si="4"/>
        <v>222</v>
      </c>
    </row>
    <row r="24" spans="14:18" ht="15">
      <c r="N24">
        <f>SUM(N15:N23)</f>
        <v>6635.5199999999995</v>
      </c>
      <c r="O24">
        <f>SUM(O15:O23)</f>
        <v>6634</v>
      </c>
      <c r="R24">
        <f>SUM(R15:R23)</f>
        <v>3400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</cp:lastModifiedBy>
  <cp:lastPrinted>2011-04-29T10:02:40Z</cp:lastPrinted>
  <dcterms:created xsi:type="dcterms:W3CDTF">2011-04-25T07:06:49Z</dcterms:created>
  <dcterms:modified xsi:type="dcterms:W3CDTF">2011-05-03T04:32:13Z</dcterms:modified>
  <cp:category/>
  <cp:version/>
  <cp:contentType/>
  <cp:contentStatus/>
</cp:coreProperties>
</file>